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5E544312-9CAD-4888-8F0C-D599C674CBC2}" xr6:coauthVersionLast="37" xr6:coauthVersionMax="37" xr10:uidLastSave="{00000000-0000-0000-0000-000000000000}"/>
  <bookViews>
    <workbookView xWindow="0" yWindow="0" windowWidth="28800" windowHeight="11325" xr2:uid="{00000000-000D-0000-FFFF-FFFF00000000}"/>
  </bookViews>
  <sheets>
    <sheet name="Общая годовая" sheetId="1" r:id="rId1"/>
    <sheet name="Лист3" sheetId="3" r:id="rId2"/>
  </sheets>
  <calcPr calcId="179021"/>
</workbook>
</file>

<file path=xl/calcChain.xml><?xml version="1.0" encoding="utf-8"?>
<calcChain xmlns="http://schemas.openxmlformats.org/spreadsheetml/2006/main">
  <c r="I754" i="1" l="1"/>
  <c r="H754" i="1"/>
  <c r="G754" i="1"/>
  <c r="F754" i="1"/>
  <c r="I753" i="1"/>
  <c r="H753" i="1"/>
  <c r="G753" i="1"/>
  <c r="F753" i="1"/>
  <c r="I743" i="1"/>
  <c r="H743" i="1"/>
  <c r="G743" i="1"/>
  <c r="F743" i="1"/>
  <c r="I742" i="1"/>
  <c r="H742" i="1"/>
  <c r="G742" i="1"/>
  <c r="F742" i="1"/>
  <c r="I739" i="1"/>
  <c r="H739" i="1"/>
  <c r="G739" i="1"/>
  <c r="F739" i="1"/>
  <c r="I736" i="1"/>
  <c r="H736" i="1"/>
  <c r="G736" i="1"/>
  <c r="F736" i="1"/>
  <c r="H735" i="1"/>
  <c r="G735" i="1"/>
  <c r="F735" i="1"/>
  <c r="I734" i="1"/>
  <c r="H734" i="1"/>
  <c r="G734" i="1"/>
  <c r="F734" i="1"/>
  <c r="I733" i="1"/>
  <c r="H733" i="1"/>
  <c r="G733" i="1"/>
  <c r="F733" i="1"/>
  <c r="I732" i="1"/>
  <c r="H732" i="1"/>
  <c r="G732" i="1"/>
  <c r="F732" i="1"/>
  <c r="I731" i="1"/>
  <c r="H731" i="1"/>
  <c r="G731" i="1"/>
  <c r="F731" i="1"/>
  <c r="I730" i="1"/>
  <c r="H730" i="1"/>
  <c r="G730" i="1"/>
  <c r="F730" i="1"/>
  <c r="H723" i="1"/>
  <c r="G723" i="1"/>
  <c r="F723" i="1"/>
  <c r="H722" i="1"/>
  <c r="G722" i="1"/>
  <c r="F722" i="1"/>
  <c r="I712" i="1"/>
  <c r="H712" i="1"/>
  <c r="G712" i="1"/>
  <c r="F712" i="1"/>
  <c r="I711" i="1"/>
  <c r="H711" i="1"/>
  <c r="G711" i="1"/>
  <c r="F711" i="1"/>
  <c r="I710" i="1"/>
  <c r="H710" i="1"/>
  <c r="F710" i="1"/>
  <c r="I709" i="1"/>
  <c r="H709" i="1"/>
  <c r="G709" i="1"/>
  <c r="F709" i="1"/>
  <c r="I708" i="1"/>
  <c r="H708" i="1"/>
  <c r="G708" i="1"/>
  <c r="F708" i="1"/>
  <c r="I707" i="1"/>
  <c r="H707" i="1"/>
  <c r="G707" i="1"/>
  <c r="F707" i="1"/>
  <c r="I706" i="1"/>
  <c r="H706" i="1"/>
  <c r="G706" i="1"/>
  <c r="F706" i="1"/>
  <c r="I705" i="1"/>
  <c r="H705" i="1"/>
  <c r="G705" i="1"/>
  <c r="F705" i="1"/>
  <c r="I704" i="1"/>
  <c r="H704" i="1"/>
  <c r="G704" i="1"/>
  <c r="F704" i="1"/>
  <c r="I703" i="1"/>
  <c r="H703" i="1"/>
  <c r="G703" i="1"/>
  <c r="F703" i="1"/>
  <c r="I702" i="1"/>
  <c r="H702" i="1"/>
  <c r="G702" i="1"/>
  <c r="F702" i="1"/>
  <c r="I701" i="1"/>
  <c r="H701" i="1"/>
  <c r="G701" i="1"/>
  <c r="F701" i="1"/>
  <c r="I700" i="1"/>
  <c r="H700" i="1"/>
  <c r="G700" i="1"/>
  <c r="F700" i="1"/>
  <c r="I699" i="1"/>
  <c r="H699" i="1"/>
  <c r="G699" i="1"/>
  <c r="F699" i="1"/>
  <c r="I690" i="1"/>
  <c r="H690" i="1"/>
  <c r="G690" i="1"/>
  <c r="F690" i="1"/>
  <c r="I689" i="1"/>
  <c r="H689" i="1"/>
  <c r="G689" i="1"/>
  <c r="F689" i="1"/>
  <c r="I688" i="1"/>
  <c r="H688" i="1"/>
  <c r="G688" i="1"/>
  <c r="F688" i="1"/>
  <c r="I687" i="1"/>
  <c r="H687" i="1"/>
  <c r="G687" i="1"/>
  <c r="F687" i="1"/>
  <c r="I686" i="1"/>
  <c r="H686" i="1"/>
  <c r="G686" i="1"/>
  <c r="F686" i="1"/>
  <c r="I685" i="1"/>
  <c r="H685" i="1"/>
  <c r="G685" i="1"/>
  <c r="F685" i="1"/>
  <c r="I684" i="1"/>
  <c r="H684" i="1"/>
  <c r="G684" i="1"/>
  <c r="F684" i="1"/>
  <c r="I683" i="1"/>
  <c r="H683" i="1"/>
  <c r="G683" i="1"/>
  <c r="F683" i="1"/>
  <c r="I682" i="1"/>
  <c r="H682" i="1"/>
  <c r="G682" i="1"/>
  <c r="F682" i="1"/>
  <c r="I681" i="1"/>
  <c r="H681" i="1"/>
  <c r="G681" i="1"/>
  <c r="F681" i="1"/>
  <c r="I680" i="1"/>
  <c r="H680" i="1"/>
  <c r="G680" i="1"/>
  <c r="F680" i="1"/>
  <c r="I679" i="1"/>
  <c r="H679" i="1"/>
  <c r="G679" i="1"/>
  <c r="F679" i="1"/>
  <c r="I678" i="1"/>
  <c r="H678" i="1"/>
  <c r="G678" i="1"/>
  <c r="F678" i="1"/>
  <c r="I677" i="1"/>
  <c r="H677" i="1"/>
  <c r="G677" i="1"/>
  <c r="F677" i="1"/>
  <c r="I676" i="1"/>
  <c r="H676" i="1"/>
  <c r="G676" i="1"/>
  <c r="F676" i="1"/>
  <c r="I675" i="1"/>
  <c r="H675" i="1"/>
  <c r="G675" i="1"/>
  <c r="F675" i="1"/>
  <c r="H674" i="1"/>
  <c r="F674" i="1"/>
  <c r="I665" i="1"/>
  <c r="H665" i="1"/>
  <c r="G665" i="1"/>
  <c r="F665" i="1"/>
  <c r="I664" i="1"/>
  <c r="H664" i="1"/>
  <c r="G664" i="1"/>
  <c r="F664" i="1"/>
  <c r="I663" i="1"/>
  <c r="H663" i="1"/>
  <c r="G663" i="1"/>
  <c r="F663" i="1"/>
  <c r="I662" i="1"/>
  <c r="H662" i="1"/>
  <c r="G662" i="1"/>
  <c r="F662" i="1"/>
  <c r="I661" i="1"/>
  <c r="H661" i="1"/>
  <c r="G661" i="1"/>
  <c r="F661" i="1"/>
  <c r="I660" i="1"/>
  <c r="H660" i="1"/>
  <c r="G660" i="1"/>
  <c r="F660" i="1"/>
  <c r="I659" i="1"/>
  <c r="H659" i="1"/>
  <c r="G659" i="1"/>
  <c r="F659" i="1"/>
  <c r="I658" i="1"/>
  <c r="H658" i="1"/>
  <c r="G658" i="1"/>
  <c r="F658" i="1"/>
  <c r="I657" i="1"/>
  <c r="H657" i="1"/>
  <c r="G657" i="1"/>
  <c r="F657" i="1"/>
  <c r="I655" i="1"/>
  <c r="H655" i="1"/>
  <c r="G655" i="1"/>
  <c r="F655" i="1"/>
  <c r="I654" i="1"/>
  <c r="H654" i="1"/>
  <c r="G654" i="1"/>
  <c r="F654" i="1"/>
  <c r="I652" i="1"/>
  <c r="H652" i="1"/>
  <c r="G652" i="1"/>
  <c r="F652" i="1"/>
  <c r="I651" i="1"/>
  <c r="H651" i="1"/>
  <c r="G651" i="1"/>
  <c r="F651" i="1"/>
  <c r="I649" i="1"/>
  <c r="H649" i="1"/>
  <c r="G649" i="1"/>
  <c r="F649" i="1"/>
  <c r="I648" i="1"/>
  <c r="H648" i="1"/>
  <c r="G648" i="1"/>
  <c r="F648" i="1"/>
  <c r="I646" i="1"/>
  <c r="H646" i="1"/>
  <c r="G646" i="1"/>
  <c r="F646" i="1"/>
  <c r="I645" i="1"/>
  <c r="H645" i="1"/>
  <c r="G645" i="1"/>
  <c r="F645" i="1"/>
  <c r="I644" i="1"/>
  <c r="H644" i="1"/>
  <c r="G644" i="1"/>
  <c r="F644" i="1"/>
  <c r="I643" i="1"/>
  <c r="H643" i="1"/>
  <c r="G643" i="1"/>
  <c r="F643" i="1"/>
  <c r="I642" i="1"/>
  <c r="H642" i="1"/>
  <c r="G642" i="1"/>
  <c r="F642" i="1"/>
  <c r="I641" i="1"/>
  <c r="H641" i="1"/>
  <c r="G641" i="1"/>
  <c r="F641" i="1"/>
  <c r="I640" i="1"/>
  <c r="H640" i="1"/>
  <c r="G640" i="1"/>
  <c r="F640" i="1"/>
  <c r="I639" i="1"/>
  <c r="H639" i="1"/>
  <c r="G639" i="1"/>
  <c r="F639" i="1"/>
  <c r="I637" i="1"/>
  <c r="H637" i="1"/>
  <c r="G637" i="1"/>
  <c r="F637" i="1"/>
  <c r="I636" i="1"/>
  <c r="H636" i="1"/>
  <c r="G636" i="1"/>
  <c r="F636" i="1"/>
  <c r="I635" i="1"/>
  <c r="H635" i="1"/>
  <c r="G635" i="1"/>
  <c r="F635" i="1"/>
  <c r="I634" i="1"/>
  <c r="H634" i="1"/>
  <c r="G634" i="1"/>
  <c r="F634" i="1"/>
  <c r="I633" i="1"/>
  <c r="H633" i="1"/>
  <c r="G633" i="1"/>
  <c r="F633" i="1"/>
  <c r="I632" i="1"/>
  <c r="H632" i="1"/>
  <c r="G632" i="1"/>
  <c r="F632" i="1"/>
  <c r="I631" i="1"/>
  <c r="H631" i="1"/>
  <c r="G631" i="1"/>
  <c r="F631" i="1"/>
  <c r="I630" i="1"/>
  <c r="H630" i="1"/>
  <c r="G630" i="1"/>
  <c r="F630" i="1"/>
  <c r="I628" i="1"/>
  <c r="H628" i="1"/>
  <c r="G628" i="1"/>
  <c r="F628" i="1"/>
  <c r="I627" i="1"/>
  <c r="H627" i="1"/>
  <c r="G627" i="1"/>
  <c r="F627" i="1"/>
  <c r="I626" i="1"/>
  <c r="H626" i="1"/>
  <c r="G626" i="1"/>
  <c r="F626" i="1"/>
  <c r="I625" i="1"/>
  <c r="H625" i="1"/>
  <c r="G625" i="1"/>
  <c r="F625" i="1"/>
  <c r="I624" i="1"/>
  <c r="H624" i="1"/>
  <c r="G624" i="1"/>
  <c r="F624" i="1"/>
  <c r="I623" i="1"/>
  <c r="H623" i="1"/>
  <c r="G623" i="1"/>
  <c r="F623" i="1"/>
  <c r="I622" i="1"/>
  <c r="H622" i="1"/>
  <c r="G622" i="1"/>
  <c r="F622" i="1"/>
  <c r="I621" i="1"/>
  <c r="H621" i="1"/>
  <c r="G621" i="1"/>
  <c r="F621" i="1"/>
  <c r="I620" i="1"/>
  <c r="H620" i="1"/>
  <c r="G620" i="1"/>
  <c r="F620" i="1"/>
  <c r="I619" i="1"/>
  <c r="H619" i="1"/>
  <c r="G619" i="1"/>
  <c r="F619" i="1"/>
  <c r="I618" i="1"/>
  <c r="H618" i="1"/>
  <c r="G618" i="1"/>
  <c r="F618" i="1"/>
  <c r="I617" i="1"/>
  <c r="H617" i="1"/>
  <c r="G617" i="1"/>
  <c r="F617" i="1"/>
  <c r="I616" i="1"/>
  <c r="H616" i="1"/>
  <c r="G616" i="1"/>
  <c r="F616" i="1"/>
  <c r="I615" i="1"/>
  <c r="H615" i="1"/>
  <c r="G615" i="1"/>
  <c r="F615" i="1"/>
  <c r="I614" i="1"/>
  <c r="H614" i="1"/>
  <c r="G614" i="1"/>
  <c r="F614" i="1"/>
  <c r="I613" i="1"/>
  <c r="H613" i="1"/>
  <c r="G613" i="1"/>
  <c r="F613" i="1"/>
  <c r="I612" i="1"/>
  <c r="H612" i="1"/>
  <c r="G612" i="1"/>
  <c r="F612" i="1"/>
  <c r="I611" i="1"/>
  <c r="H611" i="1"/>
  <c r="G611" i="1"/>
  <c r="F611" i="1"/>
  <c r="I610" i="1"/>
  <c r="H610" i="1"/>
  <c r="G610" i="1"/>
  <c r="F610" i="1"/>
  <c r="I609" i="1"/>
  <c r="H609" i="1"/>
  <c r="G609" i="1"/>
  <c r="F609" i="1"/>
  <c r="I608" i="1"/>
  <c r="H608" i="1"/>
  <c r="G608" i="1"/>
  <c r="F608" i="1"/>
  <c r="I607" i="1"/>
  <c r="H607" i="1"/>
  <c r="G607" i="1"/>
  <c r="F607" i="1"/>
  <c r="I606" i="1"/>
  <c r="H606" i="1"/>
  <c r="G606" i="1"/>
  <c r="F606" i="1"/>
  <c r="I605" i="1"/>
  <c r="H605" i="1"/>
  <c r="G605" i="1"/>
  <c r="F605" i="1"/>
  <c r="I602" i="1"/>
  <c r="H602" i="1"/>
  <c r="G602" i="1"/>
  <c r="F602" i="1"/>
  <c r="I601" i="1"/>
  <c r="H601" i="1"/>
  <c r="G601" i="1"/>
  <c r="F601" i="1"/>
  <c r="I600" i="1"/>
  <c r="H600" i="1"/>
  <c r="G600" i="1"/>
  <c r="F600" i="1"/>
  <c r="I599" i="1"/>
  <c r="H599" i="1"/>
  <c r="G599" i="1"/>
  <c r="F599" i="1"/>
  <c r="I598" i="1"/>
  <c r="H598" i="1"/>
  <c r="G598" i="1"/>
  <c r="F598" i="1"/>
  <c r="I597" i="1"/>
  <c r="H597" i="1"/>
  <c r="G597" i="1"/>
  <c r="F597" i="1"/>
  <c r="I596" i="1"/>
  <c r="H596" i="1"/>
  <c r="G596" i="1"/>
  <c r="F596" i="1"/>
  <c r="I595" i="1"/>
  <c r="H595" i="1"/>
  <c r="G595" i="1"/>
  <c r="F595" i="1"/>
  <c r="I594" i="1"/>
  <c r="H594" i="1"/>
  <c r="G594" i="1"/>
  <c r="F594" i="1"/>
  <c r="I593" i="1"/>
  <c r="H593" i="1"/>
  <c r="G593" i="1"/>
  <c r="F593" i="1"/>
  <c r="I591" i="1"/>
  <c r="H591" i="1"/>
  <c r="G591" i="1"/>
  <c r="F591" i="1"/>
  <c r="I590" i="1"/>
  <c r="H590" i="1"/>
  <c r="G590" i="1"/>
  <c r="F590" i="1"/>
  <c r="I589" i="1"/>
  <c r="H589" i="1"/>
  <c r="G589" i="1"/>
  <c r="F589" i="1"/>
  <c r="I588" i="1"/>
  <c r="H588" i="1"/>
  <c r="G588" i="1"/>
  <c r="F588" i="1"/>
  <c r="I587" i="1"/>
  <c r="H587" i="1"/>
  <c r="G587" i="1"/>
  <c r="F587" i="1"/>
  <c r="I586" i="1"/>
  <c r="H586" i="1"/>
  <c r="G586" i="1"/>
  <c r="F586" i="1"/>
  <c r="I585" i="1"/>
  <c r="H585" i="1"/>
  <c r="G585" i="1"/>
  <c r="F585" i="1"/>
  <c r="I584" i="1"/>
  <c r="H584" i="1"/>
  <c r="G584" i="1"/>
  <c r="F584" i="1"/>
  <c r="I583" i="1"/>
  <c r="H583" i="1"/>
  <c r="G583" i="1"/>
  <c r="F583" i="1"/>
  <c r="M573" i="1"/>
  <c r="I573" i="1"/>
  <c r="H573" i="1"/>
  <c r="G573" i="1"/>
  <c r="F573" i="1"/>
  <c r="I572" i="1"/>
  <c r="H572" i="1"/>
  <c r="G572" i="1"/>
  <c r="F572" i="1"/>
  <c r="I571" i="1"/>
  <c r="H571" i="1"/>
  <c r="G571" i="1"/>
  <c r="F571" i="1"/>
  <c r="I570" i="1"/>
  <c r="H570" i="1"/>
  <c r="G570" i="1"/>
  <c r="F570" i="1"/>
  <c r="I569" i="1"/>
  <c r="H569" i="1"/>
  <c r="G569" i="1"/>
  <c r="F569" i="1"/>
  <c r="I568" i="1"/>
  <c r="H568" i="1"/>
  <c r="G568" i="1"/>
  <c r="F568" i="1"/>
  <c r="I567" i="1"/>
  <c r="H567" i="1"/>
  <c r="G567" i="1"/>
  <c r="F567" i="1"/>
  <c r="I566" i="1"/>
  <c r="H566" i="1"/>
  <c r="G566" i="1"/>
  <c r="F566" i="1"/>
  <c r="I565" i="1"/>
  <c r="H565" i="1"/>
  <c r="G565" i="1"/>
  <c r="F565" i="1"/>
  <c r="I564" i="1"/>
  <c r="H564" i="1"/>
  <c r="G564" i="1"/>
  <c r="F564" i="1"/>
  <c r="I556" i="1"/>
  <c r="H556" i="1"/>
  <c r="G556" i="1"/>
  <c r="F556" i="1"/>
  <c r="I555" i="1"/>
  <c r="H555" i="1"/>
  <c r="G555" i="1"/>
  <c r="F555" i="1"/>
  <c r="I554" i="1"/>
  <c r="H554" i="1"/>
  <c r="G554" i="1"/>
  <c r="F554" i="1"/>
  <c r="I553" i="1"/>
  <c r="H553" i="1"/>
  <c r="G553" i="1"/>
  <c r="F553" i="1"/>
  <c r="I552" i="1"/>
  <c r="H552" i="1"/>
  <c r="G552" i="1"/>
  <c r="F552" i="1"/>
  <c r="I551" i="1"/>
  <c r="H551" i="1"/>
  <c r="G551" i="1"/>
  <c r="F551" i="1"/>
  <c r="I550" i="1"/>
  <c r="H550" i="1"/>
  <c r="G550" i="1"/>
  <c r="F550" i="1"/>
  <c r="I549" i="1"/>
  <c r="H549" i="1"/>
  <c r="G549" i="1"/>
  <c r="F549" i="1"/>
  <c r="I548" i="1"/>
  <c r="H548" i="1"/>
  <c r="G548" i="1"/>
  <c r="F548" i="1"/>
  <c r="I547" i="1"/>
  <c r="H547" i="1"/>
  <c r="G547" i="1"/>
  <c r="F547" i="1"/>
  <c r="I546" i="1"/>
  <c r="H546" i="1"/>
  <c r="G546" i="1"/>
  <c r="F546" i="1"/>
  <c r="I545" i="1"/>
  <c r="H545" i="1"/>
  <c r="G545" i="1"/>
  <c r="F545" i="1"/>
  <c r="I544" i="1"/>
  <c r="H544" i="1"/>
  <c r="G544" i="1"/>
  <c r="F544" i="1"/>
  <c r="I543" i="1"/>
  <c r="H543" i="1"/>
  <c r="G543" i="1"/>
  <c r="F543" i="1"/>
  <c r="I542" i="1"/>
  <c r="H542" i="1"/>
  <c r="G542" i="1"/>
  <c r="F542" i="1"/>
  <c r="I541" i="1"/>
  <c r="H541" i="1"/>
  <c r="G541" i="1"/>
  <c r="F541" i="1"/>
  <c r="I540" i="1"/>
  <c r="H540" i="1"/>
  <c r="G540" i="1"/>
  <c r="F540" i="1"/>
  <c r="I539" i="1"/>
  <c r="H539" i="1"/>
  <c r="G539" i="1"/>
  <c r="F539" i="1"/>
  <c r="I538" i="1"/>
  <c r="H538" i="1"/>
  <c r="G538" i="1"/>
  <c r="F538" i="1"/>
  <c r="I537" i="1"/>
  <c r="H537" i="1"/>
  <c r="G537" i="1"/>
  <c r="F537" i="1"/>
  <c r="I536" i="1"/>
  <c r="H536" i="1"/>
  <c r="G536" i="1"/>
  <c r="F536" i="1"/>
  <c r="I535" i="1"/>
  <c r="H535" i="1"/>
  <c r="G535" i="1"/>
  <c r="F535" i="1"/>
  <c r="I534" i="1"/>
  <c r="H534" i="1"/>
  <c r="G534" i="1"/>
  <c r="F534" i="1"/>
  <c r="I533" i="1"/>
  <c r="H533" i="1"/>
  <c r="G533" i="1"/>
  <c r="F533" i="1"/>
  <c r="I532" i="1"/>
  <c r="H532" i="1"/>
  <c r="G532" i="1"/>
  <c r="F532" i="1"/>
  <c r="I531" i="1"/>
  <c r="H531" i="1"/>
  <c r="G531" i="1"/>
  <c r="F531" i="1"/>
  <c r="I530" i="1"/>
  <c r="H530" i="1"/>
  <c r="G530" i="1"/>
  <c r="F530" i="1"/>
  <c r="I529" i="1"/>
  <c r="H529" i="1"/>
  <c r="G529" i="1"/>
  <c r="F529" i="1"/>
  <c r="I528" i="1"/>
  <c r="H528" i="1"/>
  <c r="G528" i="1"/>
  <c r="F528" i="1"/>
  <c r="I527" i="1"/>
  <c r="H527" i="1"/>
  <c r="G527" i="1"/>
  <c r="F527" i="1"/>
  <c r="I526" i="1"/>
  <c r="H526" i="1"/>
  <c r="G526" i="1"/>
  <c r="F526" i="1"/>
  <c r="I525" i="1"/>
  <c r="H525" i="1"/>
  <c r="G525" i="1"/>
  <c r="F525" i="1"/>
  <c r="I524" i="1"/>
  <c r="H524" i="1"/>
  <c r="G524" i="1"/>
  <c r="F524" i="1"/>
  <c r="I523" i="1"/>
  <c r="H523" i="1"/>
  <c r="G523" i="1"/>
  <c r="F523" i="1"/>
  <c r="I522" i="1"/>
  <c r="H522" i="1"/>
  <c r="G522" i="1"/>
  <c r="F522" i="1"/>
  <c r="I521" i="1"/>
  <c r="H521" i="1"/>
  <c r="G521" i="1"/>
  <c r="F521" i="1"/>
  <c r="I520" i="1"/>
  <c r="H520" i="1"/>
  <c r="G520" i="1"/>
  <c r="F520" i="1"/>
  <c r="I519" i="1"/>
  <c r="H519" i="1"/>
  <c r="G519" i="1"/>
  <c r="F519" i="1"/>
  <c r="I518" i="1"/>
  <c r="H518" i="1"/>
  <c r="G518" i="1"/>
  <c r="F518" i="1"/>
  <c r="I517" i="1"/>
  <c r="H517" i="1"/>
  <c r="G517" i="1"/>
  <c r="F517" i="1"/>
  <c r="I516" i="1"/>
  <c r="H516" i="1"/>
  <c r="G516" i="1"/>
  <c r="F516" i="1"/>
  <c r="I515" i="1"/>
  <c r="H515" i="1"/>
  <c r="G515" i="1"/>
  <c r="F515" i="1"/>
  <c r="I514" i="1"/>
  <c r="H514" i="1"/>
  <c r="G514" i="1"/>
  <c r="F514" i="1"/>
  <c r="I513" i="1"/>
  <c r="H513" i="1"/>
  <c r="G513" i="1"/>
  <c r="F513" i="1"/>
  <c r="I512" i="1"/>
  <c r="H512" i="1"/>
  <c r="G512" i="1"/>
  <c r="F512" i="1"/>
  <c r="I511" i="1"/>
  <c r="H511" i="1"/>
  <c r="G511" i="1"/>
  <c r="F511" i="1"/>
  <c r="I510" i="1"/>
  <c r="H510" i="1"/>
  <c r="G510" i="1"/>
  <c r="F510" i="1"/>
  <c r="I509" i="1"/>
  <c r="H509" i="1"/>
  <c r="G509" i="1"/>
  <c r="F509" i="1"/>
  <c r="I508" i="1"/>
  <c r="H508" i="1"/>
  <c r="G508" i="1"/>
  <c r="F508" i="1"/>
  <c r="I507" i="1"/>
  <c r="H507" i="1"/>
  <c r="G507" i="1"/>
  <c r="F507" i="1"/>
  <c r="I506" i="1"/>
  <c r="H506" i="1"/>
  <c r="G506" i="1"/>
  <c r="F506" i="1"/>
  <c r="I505" i="1"/>
  <c r="H505" i="1"/>
  <c r="G505" i="1"/>
  <c r="F505" i="1"/>
  <c r="I504" i="1"/>
  <c r="H504" i="1"/>
  <c r="G504" i="1"/>
  <c r="F504" i="1"/>
  <c r="I503" i="1"/>
  <c r="H503" i="1"/>
  <c r="G503" i="1"/>
  <c r="F503" i="1"/>
  <c r="I502" i="1"/>
  <c r="H502" i="1"/>
  <c r="G502" i="1"/>
  <c r="F502" i="1"/>
  <c r="I501" i="1"/>
  <c r="H501" i="1"/>
  <c r="G501" i="1"/>
  <c r="F501" i="1"/>
  <c r="I500" i="1"/>
  <c r="H500" i="1"/>
  <c r="G500" i="1"/>
  <c r="F500" i="1"/>
  <c r="I499" i="1"/>
  <c r="H499" i="1"/>
  <c r="G499" i="1"/>
  <c r="F499" i="1"/>
  <c r="I498" i="1"/>
  <c r="H498" i="1"/>
  <c r="G498" i="1"/>
  <c r="F498" i="1"/>
  <c r="I497" i="1"/>
  <c r="H497" i="1"/>
  <c r="G497" i="1"/>
  <c r="F497" i="1"/>
  <c r="I496" i="1"/>
  <c r="H496" i="1"/>
  <c r="G496" i="1"/>
  <c r="F496" i="1"/>
  <c r="I495" i="1"/>
  <c r="H495" i="1"/>
  <c r="G495" i="1"/>
  <c r="F495" i="1"/>
  <c r="I493" i="1"/>
  <c r="H493" i="1"/>
  <c r="G493" i="1"/>
  <c r="F493" i="1"/>
  <c r="I492" i="1"/>
  <c r="H492" i="1"/>
  <c r="G492" i="1"/>
  <c r="F492" i="1"/>
  <c r="I491" i="1"/>
  <c r="H491" i="1"/>
  <c r="G491" i="1"/>
  <c r="F491" i="1"/>
  <c r="I490" i="1"/>
  <c r="H490" i="1"/>
  <c r="G490" i="1"/>
  <c r="F490" i="1"/>
  <c r="I489" i="1"/>
  <c r="H489" i="1"/>
  <c r="G489" i="1"/>
  <c r="F489" i="1"/>
  <c r="I488" i="1"/>
  <c r="H488" i="1"/>
  <c r="G488" i="1"/>
  <c r="F488" i="1"/>
  <c r="I487" i="1"/>
  <c r="H487" i="1"/>
  <c r="G487" i="1"/>
  <c r="F487" i="1"/>
  <c r="I486" i="1"/>
  <c r="H486" i="1"/>
  <c r="G486" i="1"/>
  <c r="F486" i="1"/>
  <c r="I485" i="1"/>
  <c r="H485" i="1"/>
  <c r="G485" i="1"/>
  <c r="F485" i="1"/>
  <c r="I484" i="1"/>
  <c r="H484" i="1"/>
  <c r="G484" i="1"/>
  <c r="F484" i="1"/>
  <c r="I483" i="1"/>
  <c r="H483" i="1"/>
  <c r="G483" i="1"/>
  <c r="F483" i="1"/>
  <c r="I482" i="1"/>
  <c r="H482" i="1"/>
  <c r="G482" i="1"/>
  <c r="F482" i="1"/>
  <c r="I481" i="1"/>
  <c r="H481" i="1"/>
  <c r="G481" i="1"/>
  <c r="F481" i="1"/>
  <c r="I480" i="1"/>
  <c r="H480" i="1"/>
  <c r="G480" i="1"/>
  <c r="F480" i="1"/>
  <c r="I479" i="1"/>
  <c r="H479" i="1"/>
  <c r="G479" i="1"/>
  <c r="F479" i="1"/>
  <c r="I478" i="1"/>
  <c r="H478" i="1"/>
  <c r="G478" i="1"/>
  <c r="F478" i="1"/>
  <c r="I477" i="1"/>
  <c r="H477" i="1"/>
  <c r="G477" i="1"/>
  <c r="F477" i="1"/>
  <c r="I476" i="1"/>
  <c r="H476" i="1"/>
  <c r="G476" i="1"/>
  <c r="F476" i="1"/>
  <c r="I475" i="1"/>
  <c r="H475" i="1"/>
  <c r="G475" i="1"/>
  <c r="F475" i="1"/>
  <c r="I474" i="1"/>
  <c r="H474" i="1"/>
  <c r="G474" i="1"/>
  <c r="F474" i="1"/>
  <c r="I473" i="1"/>
  <c r="H473" i="1"/>
  <c r="G473" i="1"/>
  <c r="F473" i="1"/>
  <c r="I472" i="1"/>
  <c r="H472" i="1"/>
  <c r="G472" i="1"/>
  <c r="F472" i="1"/>
  <c r="I471" i="1"/>
  <c r="H471" i="1"/>
  <c r="G471" i="1"/>
  <c r="F471" i="1"/>
  <c r="I470" i="1"/>
  <c r="H470" i="1"/>
  <c r="G470" i="1"/>
  <c r="F470" i="1"/>
  <c r="I469" i="1"/>
  <c r="H469" i="1"/>
  <c r="G469" i="1"/>
  <c r="F469" i="1"/>
  <c r="I468" i="1"/>
  <c r="H468" i="1"/>
  <c r="G468" i="1"/>
  <c r="F468" i="1"/>
  <c r="I467" i="1"/>
  <c r="H467" i="1"/>
  <c r="G467" i="1"/>
  <c r="F467" i="1"/>
  <c r="I466" i="1"/>
  <c r="H466" i="1"/>
  <c r="G466" i="1"/>
  <c r="F466" i="1"/>
  <c r="I465" i="1"/>
  <c r="H465" i="1"/>
  <c r="G465" i="1"/>
  <c r="F465" i="1"/>
  <c r="I464" i="1"/>
  <c r="H464" i="1"/>
  <c r="G464" i="1"/>
  <c r="F464" i="1"/>
  <c r="I463" i="1"/>
  <c r="H463" i="1"/>
  <c r="G463" i="1"/>
  <c r="F463" i="1"/>
  <c r="I462" i="1"/>
  <c r="H462" i="1"/>
  <c r="G462" i="1"/>
  <c r="F462" i="1"/>
  <c r="I461" i="1"/>
  <c r="H461" i="1"/>
  <c r="G461" i="1"/>
  <c r="F461" i="1"/>
  <c r="I460" i="1"/>
  <c r="H460" i="1"/>
  <c r="G460" i="1"/>
  <c r="F460" i="1"/>
  <c r="I459" i="1"/>
  <c r="H459" i="1"/>
  <c r="G459" i="1"/>
  <c r="F459" i="1"/>
  <c r="I458" i="1"/>
  <c r="H458" i="1"/>
  <c r="G458" i="1"/>
  <c r="F458" i="1"/>
  <c r="I457" i="1"/>
  <c r="H457" i="1"/>
  <c r="G457" i="1"/>
  <c r="F457" i="1"/>
  <c r="I456" i="1"/>
  <c r="H456" i="1"/>
  <c r="G456" i="1"/>
  <c r="F456" i="1"/>
  <c r="I455" i="1"/>
  <c r="H455" i="1"/>
  <c r="G455" i="1"/>
  <c r="F455" i="1"/>
  <c r="I454" i="1"/>
  <c r="H454" i="1"/>
  <c r="G454" i="1"/>
  <c r="F454" i="1"/>
  <c r="I453" i="1"/>
  <c r="H453" i="1"/>
  <c r="G453" i="1"/>
  <c r="F453" i="1"/>
  <c r="I452" i="1"/>
  <c r="H452" i="1"/>
  <c r="G452" i="1"/>
  <c r="F452" i="1"/>
  <c r="I451" i="1"/>
  <c r="H451" i="1"/>
  <c r="G451" i="1"/>
  <c r="F451" i="1"/>
  <c r="I450" i="1"/>
  <c r="H450" i="1"/>
  <c r="G450" i="1"/>
  <c r="F450" i="1"/>
  <c r="I440" i="1"/>
  <c r="H440" i="1"/>
  <c r="G440" i="1"/>
  <c r="F440" i="1"/>
  <c r="I439" i="1"/>
  <c r="H439" i="1"/>
  <c r="G439" i="1"/>
  <c r="F439" i="1"/>
  <c r="I438" i="1"/>
  <c r="H438" i="1"/>
  <c r="G438" i="1"/>
  <c r="F438" i="1"/>
  <c r="I435" i="1"/>
  <c r="H435" i="1"/>
  <c r="G435" i="1"/>
  <c r="F435" i="1"/>
  <c r="I434" i="1"/>
  <c r="H434" i="1"/>
  <c r="G434" i="1"/>
  <c r="F434" i="1"/>
  <c r="I433" i="1"/>
  <c r="H433" i="1"/>
  <c r="G433" i="1"/>
  <c r="F433" i="1"/>
  <c r="I432" i="1"/>
  <c r="H432" i="1"/>
  <c r="G432" i="1"/>
  <c r="F432" i="1"/>
  <c r="F396" i="1"/>
  <c r="F394" i="1"/>
  <c r="F392" i="1"/>
  <c r="F390" i="1"/>
  <c r="I388" i="1"/>
  <c r="G388" i="1"/>
  <c r="H378" i="1"/>
  <c r="G378" i="1"/>
  <c r="F378" i="1"/>
  <c r="H369" i="1"/>
  <c r="G369" i="1"/>
  <c r="F369" i="1"/>
  <c r="G364" i="1"/>
  <c r="F363" i="1"/>
  <c r="H359" i="1"/>
  <c r="G359" i="1"/>
  <c r="F359" i="1"/>
  <c r="F336" i="1"/>
  <c r="I312" i="1"/>
  <c r="H312" i="1"/>
  <c r="G312" i="1"/>
  <c r="F312" i="1"/>
  <c r="I311" i="1"/>
  <c r="H311" i="1"/>
  <c r="G311" i="1"/>
  <c r="F311" i="1"/>
  <c r="I309" i="1"/>
  <c r="H309" i="1"/>
  <c r="G309" i="1"/>
  <c r="F309" i="1"/>
  <c r="I308" i="1"/>
  <c r="H308" i="1"/>
  <c r="G308" i="1"/>
  <c r="F308" i="1"/>
  <c r="I307" i="1"/>
  <c r="H307" i="1"/>
  <c r="G307" i="1"/>
  <c r="F307" i="1"/>
  <c r="I306" i="1"/>
  <c r="H306" i="1"/>
  <c r="G306" i="1"/>
  <c r="F306" i="1"/>
  <c r="I305" i="1"/>
  <c r="H305" i="1"/>
  <c r="G305" i="1"/>
  <c r="F305" i="1"/>
  <c r="I304" i="1"/>
  <c r="H304" i="1"/>
  <c r="G304" i="1"/>
  <c r="F304" i="1"/>
  <c r="I298" i="1"/>
  <c r="H298" i="1"/>
  <c r="G298" i="1"/>
  <c r="F298" i="1"/>
  <c r="I297" i="1"/>
  <c r="H297" i="1"/>
  <c r="G297" i="1"/>
  <c r="F297" i="1"/>
  <c r="I295" i="1"/>
  <c r="H295" i="1"/>
  <c r="G295" i="1"/>
  <c r="F295" i="1"/>
  <c r="I294" i="1"/>
  <c r="H294" i="1"/>
  <c r="G294" i="1"/>
  <c r="F294" i="1"/>
  <c r="I292" i="1"/>
  <c r="H292" i="1"/>
  <c r="G292" i="1"/>
  <c r="F292" i="1"/>
  <c r="I291" i="1"/>
  <c r="H291" i="1"/>
  <c r="G291" i="1"/>
  <c r="F291" i="1"/>
  <c r="I290" i="1"/>
  <c r="H290" i="1"/>
  <c r="G290" i="1"/>
  <c r="F290" i="1"/>
  <c r="I289" i="1"/>
  <c r="H289" i="1"/>
  <c r="G289" i="1"/>
  <c r="F289" i="1"/>
  <c r="I288" i="1"/>
  <c r="H288" i="1"/>
  <c r="G288" i="1"/>
  <c r="F288" i="1"/>
  <c r="I286" i="1"/>
  <c r="H286" i="1"/>
  <c r="G286" i="1"/>
  <c r="F286" i="1"/>
  <c r="I284" i="1"/>
  <c r="H284" i="1"/>
  <c r="G284" i="1"/>
  <c r="F284" i="1"/>
  <c r="I283" i="1"/>
  <c r="H283" i="1"/>
  <c r="G283" i="1"/>
  <c r="F283" i="1"/>
  <c r="I275" i="1"/>
  <c r="H275" i="1"/>
  <c r="G275" i="1"/>
  <c r="F275" i="1"/>
  <c r="I274" i="1"/>
  <c r="H274" i="1"/>
  <c r="G274" i="1"/>
  <c r="F274" i="1"/>
  <c r="E273" i="1"/>
  <c r="E272" i="1"/>
  <c r="I271" i="1"/>
  <c r="H271" i="1"/>
  <c r="G271" i="1"/>
  <c r="F271" i="1"/>
  <c r="I270" i="1"/>
  <c r="H270" i="1"/>
  <c r="G270" i="1"/>
  <c r="F270" i="1"/>
  <c r="I269" i="1"/>
  <c r="H269" i="1"/>
  <c r="G269" i="1"/>
  <c r="F269" i="1"/>
  <c r="I257" i="1"/>
  <c r="H257" i="1"/>
  <c r="G257" i="1"/>
  <c r="F257" i="1"/>
  <c r="I256" i="1"/>
  <c r="H256" i="1"/>
  <c r="G256" i="1"/>
  <c r="F256" i="1"/>
  <c r="I254" i="1"/>
  <c r="H254" i="1"/>
  <c r="G254" i="1"/>
  <c r="F254" i="1"/>
  <c r="I253" i="1"/>
  <c r="H253" i="1"/>
  <c r="G253" i="1"/>
  <c r="F253" i="1"/>
  <c r="I252" i="1"/>
  <c r="H252" i="1"/>
  <c r="G252" i="1"/>
  <c r="F252" i="1"/>
  <c r="I251" i="1"/>
  <c r="H251" i="1"/>
  <c r="G251" i="1"/>
  <c r="F251" i="1"/>
  <c r="I250" i="1"/>
  <c r="H250" i="1"/>
  <c r="G250" i="1"/>
  <c r="F250" i="1"/>
  <c r="I249" i="1"/>
  <c r="H249" i="1"/>
  <c r="G249" i="1"/>
  <c r="F249" i="1"/>
  <c r="I248" i="1"/>
  <c r="H248" i="1"/>
  <c r="G248" i="1"/>
  <c r="F248" i="1"/>
  <c r="I247" i="1"/>
  <c r="H247" i="1"/>
  <c r="G247" i="1"/>
  <c r="F247" i="1"/>
  <c r="I246" i="1"/>
  <c r="H246" i="1"/>
  <c r="G246" i="1"/>
  <c r="F246" i="1"/>
  <c r="I243" i="1"/>
  <c r="H243" i="1"/>
  <c r="G243" i="1"/>
  <c r="F243" i="1"/>
  <c r="I242" i="1"/>
  <c r="H242" i="1"/>
  <c r="G242" i="1"/>
  <c r="F242" i="1"/>
  <c r="I241" i="1"/>
  <c r="H241" i="1"/>
  <c r="G241" i="1"/>
  <c r="F241" i="1"/>
  <c r="I240" i="1"/>
  <c r="H240" i="1"/>
  <c r="G240" i="1"/>
  <c r="F240" i="1"/>
  <c r="I239" i="1"/>
  <c r="H239" i="1"/>
  <c r="G239" i="1"/>
  <c r="F239" i="1"/>
  <c r="I238" i="1"/>
  <c r="H238" i="1"/>
  <c r="G238" i="1"/>
  <c r="F238" i="1"/>
  <c r="I237" i="1"/>
  <c r="H237" i="1"/>
  <c r="G237" i="1"/>
  <c r="F237" i="1"/>
  <c r="I236" i="1"/>
  <c r="H236" i="1"/>
  <c r="G236" i="1"/>
  <c r="F236" i="1"/>
  <c r="I235" i="1"/>
  <c r="H235" i="1"/>
  <c r="G235" i="1"/>
  <c r="F235" i="1"/>
  <c r="I234" i="1"/>
  <c r="H234" i="1"/>
  <c r="G234" i="1"/>
  <c r="F234" i="1"/>
  <c r="I233" i="1"/>
  <c r="H233" i="1"/>
  <c r="G233" i="1"/>
  <c r="F233" i="1"/>
  <c r="I232" i="1"/>
  <c r="H232" i="1"/>
  <c r="G232" i="1"/>
  <c r="F232" i="1"/>
  <c r="I231" i="1"/>
  <c r="H231" i="1"/>
  <c r="G231" i="1"/>
  <c r="F231" i="1"/>
  <c r="I230" i="1"/>
  <c r="H230" i="1"/>
  <c r="I229" i="1"/>
  <c r="H229" i="1"/>
  <c r="G229" i="1"/>
  <c r="F229" i="1"/>
  <c r="I228" i="1"/>
  <c r="H228" i="1"/>
  <c r="G228" i="1"/>
  <c r="F228" i="1"/>
  <c r="I227" i="1"/>
  <c r="H227" i="1"/>
  <c r="G227" i="1"/>
  <c r="F227" i="1"/>
  <c r="I226" i="1"/>
  <c r="H226" i="1"/>
  <c r="I223" i="1"/>
  <c r="H223" i="1"/>
  <c r="G223" i="1"/>
  <c r="F223" i="1"/>
  <c r="I222" i="1"/>
  <c r="H222" i="1"/>
  <c r="G222" i="1"/>
  <c r="F222" i="1"/>
  <c r="I221" i="1"/>
  <c r="H221" i="1"/>
  <c r="G221" i="1"/>
  <c r="F221" i="1"/>
  <c r="I220" i="1"/>
  <c r="H220" i="1"/>
  <c r="G220" i="1"/>
  <c r="F220" i="1"/>
  <c r="I219" i="1"/>
  <c r="H219" i="1"/>
  <c r="G219" i="1"/>
  <c r="F219" i="1"/>
  <c r="I218" i="1"/>
  <c r="H218" i="1"/>
  <c r="G218" i="1"/>
  <c r="F218" i="1"/>
  <c r="I217" i="1"/>
  <c r="H217" i="1"/>
  <c r="G217" i="1"/>
  <c r="F217" i="1"/>
  <c r="I216" i="1"/>
  <c r="H216" i="1"/>
  <c r="G216" i="1"/>
  <c r="F216" i="1"/>
  <c r="I215" i="1"/>
  <c r="H215" i="1"/>
  <c r="G215" i="1"/>
  <c r="F215" i="1"/>
  <c r="I214" i="1"/>
  <c r="H214" i="1"/>
  <c r="G214" i="1"/>
  <c r="F214" i="1"/>
  <c r="I213" i="1"/>
  <c r="H213" i="1"/>
  <c r="G213" i="1"/>
  <c r="F213" i="1"/>
  <c r="I212" i="1"/>
  <c r="H212" i="1"/>
  <c r="G212" i="1"/>
  <c r="F212" i="1"/>
  <c r="I210" i="1"/>
  <c r="H210" i="1"/>
  <c r="G210" i="1"/>
  <c r="F210" i="1"/>
  <c r="F201" i="1"/>
  <c r="F200" i="1"/>
  <c r="F199" i="1"/>
  <c r="F198" i="1"/>
  <c r="F197" i="1"/>
  <c r="E187" i="1"/>
  <c r="N181" i="1"/>
  <c r="N180" i="1"/>
  <c r="J140" i="1"/>
  <c r="I140" i="1"/>
  <c r="H140" i="1"/>
  <c r="G140" i="1"/>
  <c r="F139" i="1"/>
  <c r="F138" i="1"/>
  <c r="F137" i="1"/>
  <c r="F136" i="1"/>
  <c r="F135" i="1"/>
  <c r="E126" i="1"/>
  <c r="I126" i="1" s="1"/>
  <c r="G125" i="1"/>
  <c r="E125" i="1"/>
  <c r="H125" i="1" s="1"/>
  <c r="E124" i="1"/>
  <c r="F123" i="1"/>
  <c r="E123" i="1"/>
  <c r="I123" i="1" s="1"/>
  <c r="E122" i="1"/>
  <c r="I122" i="1" s="1"/>
  <c r="F121" i="1"/>
  <c r="E121" i="1"/>
  <c r="I121" i="1" s="1"/>
  <c r="E120" i="1"/>
  <c r="I120" i="1" s="1"/>
  <c r="F119" i="1"/>
  <c r="E119" i="1"/>
  <c r="I119" i="1" s="1"/>
  <c r="E118" i="1"/>
  <c r="I118" i="1" s="1"/>
  <c r="F117" i="1"/>
  <c r="E117" i="1"/>
  <c r="I117" i="1" s="1"/>
  <c r="E116" i="1"/>
  <c r="I116" i="1" s="1"/>
  <c r="F115" i="1"/>
  <c r="E115" i="1"/>
  <c r="I115" i="1" s="1"/>
  <c r="E114" i="1"/>
  <c r="I114" i="1" s="1"/>
  <c r="E113" i="1"/>
  <c r="H113" i="1" s="1"/>
  <c r="E112" i="1"/>
  <c r="I112" i="1" s="1"/>
  <c r="E111" i="1"/>
  <c r="H111" i="1" s="1"/>
  <c r="E110" i="1"/>
  <c r="I110" i="1" s="1"/>
  <c r="E109" i="1"/>
  <c r="H109" i="1" s="1"/>
  <c r="E108" i="1"/>
  <c r="I108" i="1" s="1"/>
  <c r="E107" i="1"/>
  <c r="H107" i="1" s="1"/>
  <c r="E106" i="1"/>
  <c r="I106" i="1" s="1"/>
  <c r="E105" i="1"/>
  <c r="H105" i="1" s="1"/>
  <c r="E104" i="1"/>
  <c r="I104" i="1" s="1"/>
  <c r="E103" i="1"/>
  <c r="H103" i="1" s="1"/>
  <c r="E102" i="1"/>
  <c r="I102" i="1" s="1"/>
  <c r="E101" i="1"/>
  <c r="E99" i="1"/>
  <c r="E98" i="1"/>
  <c r="H98" i="1" s="1"/>
  <c r="F97" i="1"/>
  <c r="E97" i="1"/>
  <c r="I97" i="1" s="1"/>
  <c r="E96" i="1"/>
  <c r="H96" i="1" s="1"/>
  <c r="E95" i="1"/>
  <c r="I95" i="1" s="1"/>
  <c r="E94" i="1"/>
  <c r="H94" i="1" s="1"/>
  <c r="F93" i="1"/>
  <c r="E93" i="1"/>
  <c r="I93" i="1" s="1"/>
  <c r="E92" i="1"/>
  <c r="H92" i="1" s="1"/>
  <c r="E91" i="1"/>
  <c r="I91" i="1" s="1"/>
  <c r="E89" i="1"/>
  <c r="H89" i="1" s="1"/>
  <c r="F88" i="1"/>
  <c r="E88" i="1"/>
  <c r="I88" i="1" s="1"/>
  <c r="E86" i="1"/>
  <c r="H86" i="1" s="1"/>
  <c r="E84" i="1"/>
  <c r="E82" i="1"/>
  <c r="E80" i="1"/>
  <c r="I80" i="1" s="1"/>
  <c r="E79" i="1"/>
  <c r="E77" i="1"/>
  <c r="E75" i="1"/>
  <c r="E73" i="1"/>
  <c r="E72" i="1"/>
  <c r="H72" i="1" s="1"/>
  <c r="E71" i="1"/>
  <c r="I71" i="1" s="1"/>
  <c r="E69" i="1"/>
  <c r="H69" i="1" s="1"/>
  <c r="F67" i="1"/>
  <c r="E67" i="1"/>
  <c r="I67" i="1" s="1"/>
  <c r="E65" i="1"/>
  <c r="H65" i="1" s="1"/>
  <c r="F140" i="1" l="1"/>
  <c r="F80" i="1"/>
  <c r="F91" i="1"/>
  <c r="H115" i="1"/>
  <c r="H117" i="1"/>
  <c r="H119" i="1"/>
  <c r="H121" i="1"/>
  <c r="H123" i="1"/>
  <c r="I125" i="1"/>
  <c r="F95" i="1"/>
  <c r="G126" i="1"/>
  <c r="G65" i="1"/>
  <c r="I65" i="1"/>
  <c r="H67" i="1"/>
  <c r="G69" i="1"/>
  <c r="I69" i="1"/>
  <c r="F71" i="1"/>
  <c r="H71" i="1"/>
  <c r="G72" i="1"/>
  <c r="I72" i="1"/>
  <c r="H80" i="1"/>
  <c r="G86" i="1"/>
  <c r="I86" i="1"/>
  <c r="H88" i="1"/>
  <c r="G89" i="1"/>
  <c r="I89" i="1"/>
  <c r="H91" i="1"/>
  <c r="G92" i="1"/>
  <c r="I92" i="1"/>
  <c r="H93" i="1"/>
  <c r="G94" i="1"/>
  <c r="I94" i="1"/>
  <c r="H95" i="1"/>
  <c r="G96" i="1"/>
  <c r="I96" i="1"/>
  <c r="H97" i="1"/>
  <c r="G98" i="1"/>
  <c r="I98" i="1"/>
  <c r="F102" i="1"/>
  <c r="H102" i="1"/>
  <c r="G103" i="1"/>
  <c r="I103" i="1"/>
  <c r="F104" i="1"/>
  <c r="H104" i="1"/>
  <c r="G105" i="1"/>
  <c r="I105" i="1"/>
  <c r="F106" i="1"/>
  <c r="H106" i="1"/>
  <c r="G107" i="1"/>
  <c r="I107" i="1"/>
  <c r="F108" i="1"/>
  <c r="H108" i="1"/>
  <c r="G109" i="1"/>
  <c r="I109" i="1"/>
  <c r="F110" i="1"/>
  <c r="H110" i="1"/>
  <c r="G111" i="1"/>
  <c r="I111" i="1"/>
  <c r="F112" i="1"/>
  <c r="H112" i="1"/>
  <c r="G113" i="1"/>
  <c r="I113" i="1"/>
  <c r="F114" i="1"/>
  <c r="H114" i="1"/>
  <c r="G115" i="1"/>
  <c r="F116" i="1"/>
  <c r="H116" i="1"/>
  <c r="G117" i="1"/>
  <c r="F118" i="1"/>
  <c r="H118" i="1"/>
  <c r="G119" i="1"/>
  <c r="F120" i="1"/>
  <c r="H120" i="1"/>
  <c r="G121" i="1"/>
  <c r="F122" i="1"/>
  <c r="H122" i="1"/>
  <c r="G123" i="1"/>
  <c r="H126" i="1"/>
  <c r="F65" i="1"/>
  <c r="G67" i="1"/>
  <c r="F69" i="1"/>
  <c r="G71" i="1"/>
  <c r="F72" i="1"/>
  <c r="G80" i="1"/>
  <c r="F86" i="1"/>
  <c r="G88" i="1"/>
  <c r="F89" i="1"/>
  <c r="G91" i="1"/>
  <c r="F92" i="1"/>
  <c r="G93" i="1"/>
  <c r="F94" i="1"/>
  <c r="G95" i="1"/>
  <c r="F96" i="1"/>
  <c r="G97" i="1"/>
  <c r="F98" i="1"/>
  <c r="G102" i="1"/>
  <c r="F103" i="1"/>
  <c r="G104" i="1"/>
  <c r="F105" i="1"/>
  <c r="G106" i="1"/>
  <c r="F107" i="1"/>
  <c r="G108" i="1"/>
  <c r="F109" i="1"/>
  <c r="G110" i="1"/>
  <c r="F111" i="1"/>
  <c r="G112" i="1"/>
  <c r="F113" i="1"/>
  <c r="G114" i="1"/>
  <c r="G116" i="1"/>
  <c r="G118" i="1"/>
  <c r="G120" i="1"/>
  <c r="G122" i="1"/>
  <c r="G725" i="1"/>
  <c r="H725" i="1"/>
  <c r="F725" i="1"/>
  <c r="E725" i="1"/>
  <c r="H727" i="1"/>
  <c r="G727" i="1"/>
  <c r="F727" i="1"/>
  <c r="E727" i="1"/>
</calcChain>
</file>

<file path=xl/sharedStrings.xml><?xml version="1.0" encoding="utf-8"?>
<sst xmlns="http://schemas.openxmlformats.org/spreadsheetml/2006/main" count="1878" uniqueCount="798">
  <si>
    <t>"СОГЛАСОВАНО"</t>
  </si>
  <si>
    <t>"УТВЕРЖДАЮ"</t>
  </si>
  <si>
    <t>Главный механик АО "Узбекуголь"</t>
  </si>
  <si>
    <t xml:space="preserve"> главный инженер</t>
  </si>
  <si>
    <t>АО "Узбекуголь"</t>
  </si>
  <si>
    <t xml:space="preserve">___________И.В. Цой </t>
  </si>
  <si>
    <t>Байназов А.Р.</t>
  </si>
  <si>
    <t>__________Иномхужаев З.У.</t>
  </si>
  <si>
    <t>Главный энергетик АО "Узбекуголь"</t>
  </si>
  <si>
    <t>___________Х. Каюмов</t>
  </si>
  <si>
    <t>Годовая заявка</t>
  </si>
  <si>
    <t>на 2022 год на  спецпоковки</t>
  </si>
  <si>
    <t>филиал "Завод РГТО"</t>
  </si>
  <si>
    <t>№ п/п</t>
  </si>
  <si>
    <t>Наименование</t>
  </si>
  <si>
    <t>№ чертежа</t>
  </si>
  <si>
    <t>Марка стали</t>
  </si>
  <si>
    <t>ГОСТ на метериал</t>
  </si>
  <si>
    <t>ГОСТ на поковку</t>
  </si>
  <si>
    <t>Кол-во, шт</t>
  </si>
  <si>
    <t xml:space="preserve">Эскиз поковки с припуском </t>
  </si>
  <si>
    <t>на механическую обработку</t>
  </si>
  <si>
    <t>Вал-шестерня, z=12, m=30</t>
  </si>
  <si>
    <t>3519.11.02.108</t>
  </si>
  <si>
    <t>34ХН1МА</t>
  </si>
  <si>
    <t>4543-71</t>
  </si>
  <si>
    <t>8479-70 группа  III</t>
  </si>
  <si>
    <t>3536.11.01.002</t>
  </si>
  <si>
    <t>Вал-шестерня, z=13, m=36</t>
  </si>
  <si>
    <t>2-100823</t>
  </si>
  <si>
    <t>Вал-шестерня</t>
  </si>
  <si>
    <t>1041.11.04</t>
  </si>
  <si>
    <t>20ХН4ФА</t>
  </si>
  <si>
    <t>z=11, m=10</t>
  </si>
  <si>
    <t>1080.05.372</t>
  </si>
  <si>
    <t>38ХГН</t>
  </si>
  <si>
    <t>z=22, m=8</t>
  </si>
  <si>
    <t>1080.25.15</t>
  </si>
  <si>
    <t>z=10, m=20</t>
  </si>
  <si>
    <t>3519.09.03.071</t>
  </si>
  <si>
    <t>z=18, m=10</t>
  </si>
  <si>
    <t>3502.05.10.406</t>
  </si>
  <si>
    <t>z=14, m=10</t>
  </si>
  <si>
    <t>1080.05.341-1</t>
  </si>
  <si>
    <t>z=16, m=14</t>
  </si>
  <si>
    <t>40ХН2МА</t>
  </si>
  <si>
    <t>Ось опорного колеса</t>
  </si>
  <si>
    <t>3519.05.02.082</t>
  </si>
  <si>
    <t>2-177213</t>
  </si>
  <si>
    <t>z=30, m=10</t>
  </si>
  <si>
    <t>Ролик поворотного круга</t>
  </si>
  <si>
    <t>3519.07.00.201</t>
  </si>
  <si>
    <t>1080.35.06</t>
  </si>
  <si>
    <t>Ролик рельсового круга</t>
  </si>
  <si>
    <t>1080.20.402</t>
  </si>
  <si>
    <t>z=16, m=18</t>
  </si>
  <si>
    <t>Вал ведущий</t>
  </si>
  <si>
    <t>3537.69.02.046</t>
  </si>
  <si>
    <t>Вал</t>
  </si>
  <si>
    <t>3537.09.01.401</t>
  </si>
  <si>
    <t>3537.11.06.001</t>
  </si>
  <si>
    <t>z=12, m=30</t>
  </si>
  <si>
    <t>3537.09.01.101</t>
  </si>
  <si>
    <t>z=14, m=12</t>
  </si>
  <si>
    <t>1080.16.25-1</t>
  </si>
  <si>
    <t>z=11, m=26</t>
  </si>
  <si>
    <t>7-734</t>
  </si>
  <si>
    <t>Ось натяжного колеса</t>
  </si>
  <si>
    <t>3537.67.01.006</t>
  </si>
  <si>
    <t>Ось</t>
  </si>
  <si>
    <t>3537.67.01.005</t>
  </si>
  <si>
    <t>опорного колеса</t>
  </si>
  <si>
    <t>Ось Ø215х540</t>
  </si>
  <si>
    <t>3537.25.00.026</t>
  </si>
  <si>
    <t>Напорная</t>
  </si>
  <si>
    <t>3536.03.00.01</t>
  </si>
  <si>
    <t>ось</t>
  </si>
  <si>
    <t xml:space="preserve">на 2022 год на электроизоляционные материалы </t>
  </si>
  <si>
    <t xml:space="preserve"> для филиала "Завод РГТО" </t>
  </si>
  <si>
    <t>№</t>
  </si>
  <si>
    <t>ГОСТ</t>
  </si>
  <si>
    <t>Ед</t>
  </si>
  <si>
    <t>Общ.</t>
  </si>
  <si>
    <t>Квартал</t>
  </si>
  <si>
    <t>п/п</t>
  </si>
  <si>
    <t>из</t>
  </si>
  <si>
    <t>кол-во</t>
  </si>
  <si>
    <t>I</t>
  </si>
  <si>
    <t>II</t>
  </si>
  <si>
    <t>III</t>
  </si>
  <si>
    <t>IV</t>
  </si>
  <si>
    <t>Стеклолакоткань  ЛШМ</t>
  </si>
  <si>
    <t>169И37.00</t>
  </si>
  <si>
    <t>(ЛСК -к  D 0.15 мм)</t>
  </si>
  <si>
    <t>13.002ТУ</t>
  </si>
  <si>
    <t>м2</t>
  </si>
  <si>
    <t>Изофлекс 616</t>
  </si>
  <si>
    <t>ТУ16-503</t>
  </si>
  <si>
    <t>124-78</t>
  </si>
  <si>
    <t>кг</t>
  </si>
  <si>
    <t>Лак пропиточный</t>
  </si>
  <si>
    <t>9151-59</t>
  </si>
  <si>
    <t>ПЭ9180/ГФ95,МЛ-92</t>
  </si>
  <si>
    <t>Трубка ТКР</t>
  </si>
  <si>
    <t>8726-88</t>
  </si>
  <si>
    <t>D 2</t>
  </si>
  <si>
    <t>м</t>
  </si>
  <si>
    <t>D 4</t>
  </si>
  <si>
    <t>D 6</t>
  </si>
  <si>
    <t>Лента слюдинитовая</t>
  </si>
  <si>
    <t>4268-65</t>
  </si>
  <si>
    <t>ЛСУ D 0.13х20</t>
  </si>
  <si>
    <t>Слюдолента</t>
  </si>
  <si>
    <t>ТУ16-91И37.016</t>
  </si>
  <si>
    <t xml:space="preserve">ЛСЭП 934 0.13х20 0.1х20 </t>
  </si>
  <si>
    <t>Лента слюдонитовая</t>
  </si>
  <si>
    <t xml:space="preserve">ЛСК- 110 ТПЛ </t>
  </si>
  <si>
    <t>Лента киперная</t>
  </si>
  <si>
    <t>ТУ16-503.209</t>
  </si>
  <si>
    <t>км</t>
  </si>
  <si>
    <t xml:space="preserve">Стеклолента </t>
  </si>
  <si>
    <t>8481-61</t>
  </si>
  <si>
    <t>ЛСБЭ D 0.1х20</t>
  </si>
  <si>
    <t xml:space="preserve">Стеклошнур </t>
  </si>
  <si>
    <t>ШС 2,3,4,5,6</t>
  </si>
  <si>
    <t>ТУ4458</t>
  </si>
  <si>
    <t>Выводные концы</t>
  </si>
  <si>
    <t>D 4/6</t>
  </si>
  <si>
    <t>9125-59</t>
  </si>
  <si>
    <t>D 18</t>
  </si>
  <si>
    <t>Ст.бондажная лента ЛСБЭ</t>
  </si>
  <si>
    <t>Лакоткань ЛШМ,ЛКМ</t>
  </si>
  <si>
    <t>ТУ16-90.И37.00</t>
  </si>
  <si>
    <t>т.0.1</t>
  </si>
  <si>
    <t>12.002</t>
  </si>
  <si>
    <t>Парафин</t>
  </si>
  <si>
    <t>16960-71</t>
  </si>
  <si>
    <t>Канифоль</t>
  </si>
  <si>
    <t>19113-73</t>
  </si>
  <si>
    <t>Припой ПОС 40</t>
  </si>
  <si>
    <t>21930-76</t>
  </si>
  <si>
    <t>Припой ПСР</t>
  </si>
  <si>
    <t>Припой ПМФ</t>
  </si>
  <si>
    <t>Уайт спирит</t>
  </si>
  <si>
    <t>3134-78</t>
  </si>
  <si>
    <t>л</t>
  </si>
  <si>
    <t>Спирт технический</t>
  </si>
  <si>
    <t>5208-76</t>
  </si>
  <si>
    <t>Текстолит</t>
  </si>
  <si>
    <t xml:space="preserve"> 5-72</t>
  </si>
  <si>
    <r>
      <t>б=3</t>
    </r>
    <r>
      <rPr>
        <sz val="11"/>
        <rFont val="Calibri"/>
        <family val="2"/>
        <charset val="204"/>
      </rPr>
      <t>÷</t>
    </r>
    <r>
      <rPr>
        <sz val="11"/>
        <rFont val="Times New Roman"/>
        <family val="1"/>
        <charset val="204"/>
      </rPr>
      <t>5</t>
    </r>
  </si>
  <si>
    <t>Стеклотекстолит СТЭФ б=60</t>
  </si>
  <si>
    <t>Эл.щетки 25х32х40</t>
  </si>
  <si>
    <t>шт</t>
  </si>
  <si>
    <t>Эл.щетки 25х32х64</t>
  </si>
  <si>
    <t>Эл.щетки 25х50х64</t>
  </si>
  <si>
    <t>Эл.щетки 16х32х40</t>
  </si>
  <si>
    <t>Эл.щетки 25х20х40</t>
  </si>
  <si>
    <t>Эл.щетки 30х30х64</t>
  </si>
  <si>
    <t>Щёткодержатели ДТ-51</t>
  </si>
  <si>
    <t>5ТП.112.008</t>
  </si>
  <si>
    <t>Щёткодержатели НБ-511</t>
  </si>
  <si>
    <t>5ТП.112.064</t>
  </si>
  <si>
    <t>Щёткодержатели ДТ-9Н</t>
  </si>
  <si>
    <t>Щёткодержатели ЭТВ-20м</t>
  </si>
  <si>
    <t>2ТН.112.066</t>
  </si>
  <si>
    <t>Щёткодержатели ТЛ-110</t>
  </si>
  <si>
    <t>5ТН.112.002</t>
  </si>
  <si>
    <t>Эл.щётки 8х32х50</t>
  </si>
  <si>
    <t>ДТ-51</t>
  </si>
  <si>
    <t>Эл.щётки 2х12,5х40х54</t>
  </si>
  <si>
    <t>НБ-511</t>
  </si>
  <si>
    <t>Эл.щётки 2х8х32х44</t>
  </si>
  <si>
    <t>Эл.щётки 10х25х50</t>
  </si>
  <si>
    <t>ТЛ-110</t>
  </si>
  <si>
    <t>Щетки меднограф.16*32*40</t>
  </si>
  <si>
    <t>Ст.пластик СПП-БИД</t>
  </si>
  <si>
    <t xml:space="preserve">Лавитерм </t>
  </si>
  <si>
    <t>Синтофлекс</t>
  </si>
  <si>
    <t>Имидофлекс</t>
  </si>
  <si>
    <t>Отвердитель ПЭПА</t>
  </si>
  <si>
    <t>Лак КО-9-1-6</t>
  </si>
  <si>
    <t>для оплётки секций</t>
  </si>
  <si>
    <t>Стеклонить 0,01</t>
  </si>
  <si>
    <t>Миконит ГПК-ТТ прокладочный</t>
  </si>
  <si>
    <t>Электрокартон б=1</t>
  </si>
  <si>
    <t xml:space="preserve">на 2022 год на поковки </t>
  </si>
  <si>
    <t>для изготовления запчастей АО "Узбекуголь"</t>
  </si>
  <si>
    <t>№№ п/п</t>
  </si>
  <si>
    <t>Изготавливаемое изделие</t>
  </si>
  <si>
    <t>Наименование изделия</t>
  </si>
  <si>
    <t>Назначение</t>
  </si>
  <si>
    <r>
      <t xml:space="preserve">Круг </t>
    </r>
    <r>
      <rPr>
        <sz val="11"/>
        <rFont val="Calibri"/>
        <family val="2"/>
        <charset val="204"/>
      </rPr>
      <t>Ø</t>
    </r>
    <r>
      <rPr>
        <sz val="11"/>
        <rFont val="Arial"/>
        <family val="2"/>
        <charset val="204"/>
      </rPr>
      <t>230х2000</t>
    </r>
  </si>
  <si>
    <t>запчасти к редукторам, эл.двигателям и т.д.</t>
  </si>
  <si>
    <t>ст.45</t>
  </si>
  <si>
    <t>тн</t>
  </si>
  <si>
    <r>
      <t xml:space="preserve">Круг </t>
    </r>
    <r>
      <rPr>
        <sz val="11"/>
        <rFont val="Calibri"/>
        <family val="2"/>
        <charset val="204"/>
      </rPr>
      <t>Ø</t>
    </r>
    <r>
      <rPr>
        <sz val="11"/>
        <rFont val="Arial"/>
        <family val="2"/>
        <charset val="204"/>
      </rPr>
      <t>250х2000</t>
    </r>
  </si>
  <si>
    <r>
      <rPr>
        <sz val="11"/>
        <rFont val="Calibri"/>
        <family val="2"/>
        <charset val="204"/>
      </rPr>
      <t>Круг Ø300</t>
    </r>
    <r>
      <rPr>
        <sz val="11"/>
        <rFont val="Arial"/>
        <family val="2"/>
        <charset val="204"/>
      </rPr>
      <t>х4м</t>
    </r>
  </si>
  <si>
    <r>
      <t xml:space="preserve">Круг </t>
    </r>
    <r>
      <rPr>
        <sz val="11"/>
        <rFont val="Calibri"/>
        <family val="2"/>
        <charset val="204"/>
      </rPr>
      <t>Ø120х2000</t>
    </r>
  </si>
  <si>
    <r>
      <t xml:space="preserve">Круг </t>
    </r>
    <r>
      <rPr>
        <sz val="11"/>
        <rFont val="Calibri"/>
        <family val="2"/>
        <charset val="204"/>
      </rPr>
      <t>Ø150х2000</t>
    </r>
  </si>
  <si>
    <t>Итого:</t>
  </si>
  <si>
    <t xml:space="preserve">Годовая заявка </t>
  </si>
  <si>
    <t>на 2022 год по стальному литью (запчасти)</t>
  </si>
  <si>
    <t>Ед.</t>
  </si>
  <si>
    <t>Всего</t>
  </si>
  <si>
    <t>Форма</t>
  </si>
  <si>
    <t>Сумма по кварталам</t>
  </si>
  <si>
    <t>изм</t>
  </si>
  <si>
    <t xml:space="preserve">Полумуфта ведущая </t>
  </si>
  <si>
    <t>1080.30.06</t>
  </si>
  <si>
    <t>Полумуфта ведомая</t>
  </si>
  <si>
    <t>1080.30.04</t>
  </si>
  <si>
    <t>Обойма</t>
  </si>
  <si>
    <t>1080.30.07</t>
  </si>
  <si>
    <t>Корпус подшипника в комплекте с лабиринтными уплотнениями</t>
  </si>
  <si>
    <t>Трансмашхолдинг</t>
  </si>
  <si>
    <t>к-т</t>
  </si>
  <si>
    <t>Венец зубчатый m-30 z-144</t>
  </si>
  <si>
    <t>3502.05.00.007 СБ</t>
  </si>
  <si>
    <t xml:space="preserve"> -</t>
  </si>
  <si>
    <t>Стенка передняя ЭКГ-15</t>
  </si>
  <si>
    <t>3537.01.01.020 СБ-А</t>
  </si>
  <si>
    <t>Стенка передняя ЭКГ-5А</t>
  </si>
  <si>
    <t>1080.52.02-1А</t>
  </si>
  <si>
    <t>Стенка передняя ЭКГ-10</t>
  </si>
  <si>
    <t>Колесо ведущее ЭКГ-8И</t>
  </si>
  <si>
    <t>3502.05.02.003</t>
  </si>
  <si>
    <t>Колесо ведущее ЭКГ-12,5</t>
  </si>
  <si>
    <t>3537.106.01.402</t>
  </si>
  <si>
    <t>Колесо ведущее ЭКГ-5А</t>
  </si>
  <si>
    <t>1041.06.114</t>
  </si>
  <si>
    <t xml:space="preserve">Колесо зубчатое ЭКГ-8И </t>
  </si>
  <si>
    <t>3502.11.02.216</t>
  </si>
  <si>
    <t xml:space="preserve"> Z=70 M=12</t>
  </si>
  <si>
    <t>Колесо зубчатое ЭКГ-8И</t>
  </si>
  <si>
    <t>3502.11.02.301</t>
  </si>
  <si>
    <t>Z=103  M=8</t>
  </si>
  <si>
    <t>3502.05.10.501</t>
  </si>
  <si>
    <t>Z=120  M=10</t>
  </si>
  <si>
    <t>Колесо зубчатое z=105  m=8</t>
  </si>
  <si>
    <t>ЭШ-10/70</t>
  </si>
  <si>
    <t>Рельс кольцевой ЭКГ-4,6Б</t>
  </si>
  <si>
    <t>1001.07.01-01</t>
  </si>
  <si>
    <t>Колесо зубчатое Z=109  M=18</t>
  </si>
  <si>
    <t>1080.20.416</t>
  </si>
  <si>
    <t>Шкив напорного механизма</t>
  </si>
  <si>
    <t>1080.05.337</t>
  </si>
  <si>
    <t>Опорный каток ХЕ-250</t>
  </si>
  <si>
    <t>Ц3263</t>
  </si>
  <si>
    <t>Каток бульдозера Zoomlion</t>
  </si>
  <si>
    <t>Ц3346</t>
  </si>
  <si>
    <t>Ц3347</t>
  </si>
  <si>
    <t>Шестерня кремальерная z14  m24</t>
  </si>
  <si>
    <t>1041.53.2.11-2</t>
  </si>
  <si>
    <t>Стакан (картер)</t>
  </si>
  <si>
    <t>200Г-24.020.21А</t>
  </si>
  <si>
    <t>Ползун большой</t>
  </si>
  <si>
    <t>1080.05.308</t>
  </si>
  <si>
    <t>Ползун боковой</t>
  </si>
  <si>
    <t>1080.05.307</t>
  </si>
  <si>
    <t>Шкив тормозной</t>
  </si>
  <si>
    <t>3502.10.01.006</t>
  </si>
  <si>
    <t>Шкив</t>
  </si>
  <si>
    <t>3502.09.01.001</t>
  </si>
  <si>
    <t>Полублок задний</t>
  </si>
  <si>
    <t>3519.34.00.002</t>
  </si>
  <si>
    <t>Полублок передний</t>
  </si>
  <si>
    <t>3519.49.00.001</t>
  </si>
  <si>
    <r>
      <t xml:space="preserve">Болванка чугунная </t>
    </r>
    <r>
      <rPr>
        <sz val="12"/>
        <color indexed="8"/>
        <rFont val="Calibri"/>
        <family val="2"/>
        <charset val="204"/>
      </rPr>
      <t>Ø</t>
    </r>
    <r>
      <rPr>
        <sz val="12"/>
        <color indexed="8"/>
        <rFont val="Times New Roman"/>
        <family val="1"/>
        <charset val="204"/>
      </rPr>
      <t>90  L=400</t>
    </r>
  </si>
  <si>
    <t>корпус поджшипника, ось ролика</t>
  </si>
  <si>
    <t>Болванка чугунная Ø130  L=300</t>
  </si>
  <si>
    <t>Крюки ГП-2,5 тн</t>
  </si>
  <si>
    <t>25573-82</t>
  </si>
  <si>
    <t>Крюки ГП-3,2 тн</t>
  </si>
  <si>
    <t>Крюки ГП-4,0 тн</t>
  </si>
  <si>
    <t>Крюки ГП-7,5 тн</t>
  </si>
  <si>
    <t>Крюки ГП-10,0 тн</t>
  </si>
  <si>
    <t>Заготовка ЭШП на шестерню z=17  m=10 (левая, правая)</t>
  </si>
  <si>
    <t>ДЖЦИ 721443.001/001-01</t>
  </si>
  <si>
    <t>Колесо зубчатое з-91  м-10 (левое, правое)</t>
  </si>
  <si>
    <t>ДЖЦИ 721443.002/002-01</t>
  </si>
  <si>
    <t>пар</t>
  </si>
  <si>
    <t>Бандаж локомотивный</t>
  </si>
  <si>
    <t>на 2022 год на канаты для изготовления строп</t>
  </si>
  <si>
    <t>кол</t>
  </si>
  <si>
    <r>
      <t>Канаты  D 12</t>
    </r>
    <r>
      <rPr>
        <sz val="11"/>
        <rFont val="Calibri"/>
        <family val="2"/>
        <charset val="204"/>
      </rPr>
      <t>÷</t>
    </r>
    <r>
      <rPr>
        <sz val="11"/>
        <rFont val="Times New Roman"/>
        <family val="1"/>
        <charset val="204"/>
      </rPr>
      <t xml:space="preserve"> 14 </t>
    </r>
  </si>
  <si>
    <t>3071-74</t>
  </si>
  <si>
    <t>Канаты  D 15 - 18</t>
  </si>
  <si>
    <t>7668-80</t>
  </si>
  <si>
    <t xml:space="preserve">Канаты  D 18 - 20 </t>
  </si>
  <si>
    <t>Канаты  D 20 - 25</t>
  </si>
  <si>
    <t>3079-80</t>
  </si>
  <si>
    <t>Канаты  D 35 - 40</t>
  </si>
  <si>
    <t>на 2022 год на металлопрокат</t>
  </si>
  <si>
    <t>филиал "завод РГТО"</t>
  </si>
  <si>
    <t>Сталь листовая б-1,0 мм</t>
  </si>
  <si>
    <t>ГОСТ 14637-69</t>
  </si>
  <si>
    <t>Сталь листовая б-2.0 мм</t>
  </si>
  <si>
    <t>"-"</t>
  </si>
  <si>
    <t>Сталь листовая б-3.0 мм</t>
  </si>
  <si>
    <t>Сталь листовая б-4.0 мм</t>
  </si>
  <si>
    <t>Сталь листовая б-6.0 мм</t>
  </si>
  <si>
    <t>Сталь листовая б-8.0 мм</t>
  </si>
  <si>
    <t>Сталь листовая б-10 мм</t>
  </si>
  <si>
    <t>Сталь листовая б-16 мм</t>
  </si>
  <si>
    <t>Сталь листовая б-20 мм</t>
  </si>
  <si>
    <t>Сталь листовая б-25 мм</t>
  </si>
  <si>
    <t>Сталь листовая б-30 мм</t>
  </si>
  <si>
    <t>Сталь листовая б-40 мм</t>
  </si>
  <si>
    <t>Сталь листовая б-50 мм</t>
  </si>
  <si>
    <t>Сталь листовая б-60 мм</t>
  </si>
  <si>
    <t>Сталь  круглая  D 12</t>
  </si>
  <si>
    <t>ГОСТ 2590-71</t>
  </si>
  <si>
    <t>Сталь  круглая  D 16</t>
  </si>
  <si>
    <t>Сталь  круглая  D 20</t>
  </si>
  <si>
    <t>Сталь  круглая  D 28</t>
  </si>
  <si>
    <t>Сталь  круглая  D 32</t>
  </si>
  <si>
    <t>Сталь  круглая  D 36</t>
  </si>
  <si>
    <t>Сталь  круглая  D 40</t>
  </si>
  <si>
    <t>Сталь  круглая  D 42</t>
  </si>
  <si>
    <t>Сталь  круглая  D 65</t>
  </si>
  <si>
    <t>Сталь  круглая  D 80</t>
  </si>
  <si>
    <t>Сталь  круглая  D 100</t>
  </si>
  <si>
    <t>Сталь  круглая  D 120</t>
  </si>
  <si>
    <t>Швеллер № 6.5</t>
  </si>
  <si>
    <t>ГОСТ 8240-72</t>
  </si>
  <si>
    <t>Швеллер № 12</t>
  </si>
  <si>
    <t>Швеллер № 14</t>
  </si>
  <si>
    <t>Швеллер № 16</t>
  </si>
  <si>
    <t>Швеллер № 10</t>
  </si>
  <si>
    <t>Швеллер № 20</t>
  </si>
  <si>
    <t>Швеллер № 24</t>
  </si>
  <si>
    <t>Швеллер № 8 В</t>
  </si>
  <si>
    <t>Сталь угловая 35х35х4</t>
  </si>
  <si>
    <t>ГОСТ 8509-72</t>
  </si>
  <si>
    <t>Сталь угловая 40х40х4</t>
  </si>
  <si>
    <t>Сталь угловая 50х50х5</t>
  </si>
  <si>
    <t>Сталь угловая 63х63х5</t>
  </si>
  <si>
    <t>Сталь угловая 75х75х6</t>
  </si>
  <si>
    <t>Труба D 76х6</t>
  </si>
  <si>
    <t>Труба D 108х5</t>
  </si>
  <si>
    <t>ГОСТ 8734-58</t>
  </si>
  <si>
    <t>Труба D 127х5</t>
  </si>
  <si>
    <t>Труба D 114х6</t>
  </si>
  <si>
    <t>Труба D 159х6</t>
  </si>
  <si>
    <t>Труба D 89х6</t>
  </si>
  <si>
    <t>Сталь полосовая 5х40</t>
  </si>
  <si>
    <t>Квадрат 50х50</t>
  </si>
  <si>
    <t>Квадрат 120х120</t>
  </si>
  <si>
    <t>на 2022 год на абразивный материал</t>
  </si>
  <si>
    <t>Круги шлифовальные плоские</t>
  </si>
  <si>
    <t>2424-80</t>
  </si>
  <si>
    <t>прямоугольного сечения из</t>
  </si>
  <si>
    <t>карбита кремния</t>
  </si>
  <si>
    <t>ПП 125х20х32</t>
  </si>
  <si>
    <t>ПП 125х25х32</t>
  </si>
  <si>
    <t>ПП 150х32х32</t>
  </si>
  <si>
    <t>ПП 400х40х127</t>
  </si>
  <si>
    <t>ПП 400х50х127</t>
  </si>
  <si>
    <t>Шлифовальная шкурка водуп.</t>
  </si>
  <si>
    <t>3749-77</t>
  </si>
  <si>
    <r>
      <t>м</t>
    </r>
    <r>
      <rPr>
        <sz val="11"/>
        <rFont val="Calibri"/>
        <family val="2"/>
        <charset val="204"/>
      </rPr>
      <t>²</t>
    </r>
  </si>
  <si>
    <t>Круги шлифовальные                          ПП 125х6х23</t>
  </si>
  <si>
    <t xml:space="preserve">на 2022 год  по электрическим запасным частям </t>
  </si>
  <si>
    <t>Изолента х/б</t>
  </si>
  <si>
    <t>4514-48</t>
  </si>
  <si>
    <t>Изолента пхв</t>
  </si>
  <si>
    <t>Щетки меднографитные</t>
  </si>
  <si>
    <t>МГ 65х55х35</t>
  </si>
  <si>
    <t>4960-75</t>
  </si>
  <si>
    <t>Электромагнитные пускатели</t>
  </si>
  <si>
    <t>ПМА-6202 УХЛ4 160А</t>
  </si>
  <si>
    <t>ПМА-5102 УХЛ4 100А</t>
  </si>
  <si>
    <t>ПМА-5202 УХЛ4 100А</t>
  </si>
  <si>
    <t>ПМА-4202 УХЛ4 63А</t>
  </si>
  <si>
    <t>ПМА-3100 УХЛ4 40А</t>
  </si>
  <si>
    <t>2491-72</t>
  </si>
  <si>
    <t>Выключатели автоматические</t>
  </si>
  <si>
    <t>АЕ 2046-100-00УЗ-100А</t>
  </si>
  <si>
    <t>АЕ 2046-100-00УЗ-63А</t>
  </si>
  <si>
    <t>АЕ 2046-100-00УЗ-250А</t>
  </si>
  <si>
    <t>АЕ 1031У3-25А (однополюсный)</t>
  </si>
  <si>
    <t>АЕ 2043-100-00УЗ-63А</t>
  </si>
  <si>
    <t>АЕ 2043-100-00УЗ-40А</t>
  </si>
  <si>
    <t>АЕ 2043-100-00УЗ-100А</t>
  </si>
  <si>
    <t>9098-70</t>
  </si>
  <si>
    <t>Милливольтметр для измерения и</t>
  </si>
  <si>
    <t>регулирования температуры типа</t>
  </si>
  <si>
    <t>Ш4501/1</t>
  </si>
  <si>
    <t>9736-80</t>
  </si>
  <si>
    <t>Контактор КТ 6023 160А</t>
  </si>
  <si>
    <t>Провод ПВ 3 1*1,5</t>
  </si>
  <si>
    <t>Провод ПВ 3 1*2,5</t>
  </si>
  <si>
    <t>Провод ПВ 3 1*6</t>
  </si>
  <si>
    <t>Провод ПВ 3 1*10</t>
  </si>
  <si>
    <t>Кабель КГ 3*50+1*16</t>
  </si>
  <si>
    <t>Кабель КГ 3*6+4*1</t>
  </si>
  <si>
    <t>Кабель КГ 3*2,5+1*1,5</t>
  </si>
  <si>
    <t>Лампа для освещения площадок 90 Вт</t>
  </si>
  <si>
    <t>Лампа для освещения улиц 145 Вт</t>
  </si>
  <si>
    <t>Лампа светодиодная 20 Вт</t>
  </si>
  <si>
    <t>Лампа светодиодная 11 Вт</t>
  </si>
  <si>
    <t>Лампа светодиодная 9 Вт</t>
  </si>
  <si>
    <r>
      <t>Конденсатор КС2-0,5-36-2У3  0,5</t>
    </r>
    <r>
      <rPr>
        <sz val="11"/>
        <rFont val="Calibri"/>
        <family val="2"/>
        <charset val="204"/>
      </rPr>
      <t>÷</t>
    </r>
    <r>
      <rPr>
        <sz val="11"/>
        <rFont val="Times New Roman"/>
        <family val="1"/>
        <charset val="204"/>
      </rPr>
      <t>1 кВ;   50Гц;   470</t>
    </r>
    <r>
      <rPr>
        <sz val="11"/>
        <rFont val="Arial"/>
        <family val="2"/>
        <charset val="204"/>
      </rPr>
      <t>÷</t>
    </r>
    <r>
      <rPr>
        <sz val="11"/>
        <rFont val="Times New Roman"/>
        <family val="1"/>
        <charset val="204"/>
      </rPr>
      <t>480мкФ;  37,3квар</t>
    </r>
  </si>
  <si>
    <t>1282-79</t>
  </si>
  <si>
    <t xml:space="preserve">  -</t>
  </si>
  <si>
    <t xml:space="preserve">на 2022 год на мерительные инструменты  </t>
  </si>
  <si>
    <t>Штангенциркуль ШЦ - I</t>
  </si>
  <si>
    <t>166-89</t>
  </si>
  <si>
    <t>Штангенциркуль ШЦ - II</t>
  </si>
  <si>
    <t>Штангенциркуль ШЦ - III</t>
  </si>
  <si>
    <t>L 0 - 500</t>
  </si>
  <si>
    <t>L 320-1000</t>
  </si>
  <si>
    <t>L 500-1400</t>
  </si>
  <si>
    <t>L 800-2000</t>
  </si>
  <si>
    <t>Угломер УН</t>
  </si>
  <si>
    <t>5378-66</t>
  </si>
  <si>
    <t>Линейка L-500</t>
  </si>
  <si>
    <t>427-75</t>
  </si>
  <si>
    <t>Линейка L-1000</t>
  </si>
  <si>
    <t xml:space="preserve"> - </t>
  </si>
  <si>
    <t>Микрометр 0х25</t>
  </si>
  <si>
    <t>6507-78</t>
  </si>
  <si>
    <t>Микрометр 25х50</t>
  </si>
  <si>
    <t>Микрометр 50х75</t>
  </si>
  <si>
    <t>Микрометр 75х100</t>
  </si>
  <si>
    <t>Микрометр 100х125</t>
  </si>
  <si>
    <t>Микрометр 175х200</t>
  </si>
  <si>
    <t>Микрометр 200х225</t>
  </si>
  <si>
    <t>Микрометр 225х250</t>
  </si>
  <si>
    <t xml:space="preserve">Рулетка </t>
  </si>
  <si>
    <t>L-2.0</t>
  </si>
  <si>
    <t>7502-80</t>
  </si>
  <si>
    <t>L-3.0</t>
  </si>
  <si>
    <t>L-5.0</t>
  </si>
  <si>
    <t xml:space="preserve">на 2022 год на сварочные  материалы </t>
  </si>
  <si>
    <t>Электроды для ручной</t>
  </si>
  <si>
    <t>9467-75</t>
  </si>
  <si>
    <t>дуговой сварки</t>
  </si>
  <si>
    <t>УОНИ -13/55-4.0</t>
  </si>
  <si>
    <t>УОНИ -13/55-5.0</t>
  </si>
  <si>
    <t>МР-3-4.0</t>
  </si>
  <si>
    <t>МР-3-5.0</t>
  </si>
  <si>
    <t>АНО-3-4.0</t>
  </si>
  <si>
    <t>Сварочная проволока б=1,2 СВ 0,8ГС</t>
  </si>
  <si>
    <t>10051-75</t>
  </si>
  <si>
    <t>ЦЛ-11-5.0</t>
  </si>
  <si>
    <t xml:space="preserve">на 2022 год по цветному прокату и сплаву </t>
  </si>
  <si>
    <t>Общ</t>
  </si>
  <si>
    <t>Цинк ЦОА</t>
  </si>
  <si>
    <t>493-54</t>
  </si>
  <si>
    <t>Медь катодная</t>
  </si>
  <si>
    <t>Бронза чушковая</t>
  </si>
  <si>
    <t>БрАЖ 9-10</t>
  </si>
  <si>
    <t>Латунь литейная ЛС-59-1</t>
  </si>
  <si>
    <t>Лента латунная Л68</t>
  </si>
  <si>
    <t>ДПРНХ 2х450х1030</t>
  </si>
  <si>
    <t>ДПРНХ 3х450х1030</t>
  </si>
  <si>
    <t>ДПРНХ 4х450х1030</t>
  </si>
  <si>
    <t>Лента медная М1-М2</t>
  </si>
  <si>
    <t>ДПРНХ 1х450х1030</t>
  </si>
  <si>
    <t>ДПРНХ 5х450х1030</t>
  </si>
  <si>
    <t>Лист латунный Л70</t>
  </si>
  <si>
    <t>15х500х2500</t>
  </si>
  <si>
    <t xml:space="preserve">Катанка медная КМО </t>
  </si>
  <si>
    <r>
      <t>ф8</t>
    </r>
    <r>
      <rPr>
        <sz val="11"/>
        <rFont val="Arial"/>
        <family val="2"/>
        <charset val="204"/>
      </rPr>
      <t>÷</t>
    </r>
    <r>
      <rPr>
        <sz val="11"/>
        <rFont val="Times New Roman"/>
        <family val="1"/>
        <charset val="204"/>
      </rPr>
      <t>10</t>
    </r>
  </si>
  <si>
    <t xml:space="preserve">на 2022  год по станочному оборудованию </t>
  </si>
  <si>
    <t>Примечание</t>
  </si>
  <si>
    <t>Патрон трёхкулачковый  д=400</t>
  </si>
  <si>
    <t xml:space="preserve">                                        д=310</t>
  </si>
  <si>
    <t xml:space="preserve">                                        д=200</t>
  </si>
  <si>
    <t>д=250</t>
  </si>
  <si>
    <t>д=315</t>
  </si>
  <si>
    <t>Пластины фрикционной муфты от коробки скоростей (16К40)</t>
  </si>
  <si>
    <t>Центр вращающий токарного станка с конусом Морзе №3</t>
  </si>
  <si>
    <t>Центр вращающий токарного станка с конусом Морзе №5</t>
  </si>
  <si>
    <t>Центр вращающий токарного станка с конусом Морзе №6</t>
  </si>
  <si>
    <r>
      <t xml:space="preserve">Шланг РВД </t>
    </r>
    <r>
      <rPr>
        <sz val="9"/>
        <rFont val="Calibri"/>
        <family val="2"/>
        <charset val="204"/>
      </rPr>
      <t>Ø</t>
    </r>
    <r>
      <rPr>
        <sz val="9"/>
        <rFont val="Times New Roman"/>
        <family val="1"/>
        <charset val="204"/>
      </rPr>
      <t>16  L=1,5</t>
    </r>
  </si>
  <si>
    <r>
      <t xml:space="preserve">Шланг РВД </t>
    </r>
    <r>
      <rPr>
        <sz val="9"/>
        <rFont val="Calibri"/>
        <family val="2"/>
        <charset val="204"/>
      </rPr>
      <t>Ø20</t>
    </r>
    <r>
      <rPr>
        <sz val="9"/>
        <rFont val="Times New Roman"/>
        <family val="1"/>
        <charset val="204"/>
      </rPr>
      <t xml:space="preserve">  L=2,0</t>
    </r>
  </si>
  <si>
    <r>
      <t xml:space="preserve">Шланг РВД </t>
    </r>
    <r>
      <rPr>
        <sz val="9"/>
        <rFont val="Calibri"/>
        <family val="2"/>
        <charset val="204"/>
      </rPr>
      <t>Ø25</t>
    </r>
    <r>
      <rPr>
        <sz val="9"/>
        <rFont val="Times New Roman"/>
        <family val="1"/>
        <charset val="204"/>
      </rPr>
      <t xml:space="preserve">  L=2,5</t>
    </r>
  </si>
  <si>
    <r>
      <t xml:space="preserve">Шланг РВД </t>
    </r>
    <r>
      <rPr>
        <sz val="9"/>
        <rFont val="Calibri"/>
        <family val="2"/>
        <charset val="204"/>
      </rPr>
      <t>Ø</t>
    </r>
    <r>
      <rPr>
        <sz val="9"/>
        <rFont val="Times New Roman"/>
        <family val="1"/>
        <charset val="204"/>
      </rPr>
      <t>12  L=3,0</t>
    </r>
  </si>
  <si>
    <t>Радиально-поршневый насос НПА 4/32-01; НПА 32/32-01</t>
  </si>
  <si>
    <t>Сварочный инвертор ZX7-500   7,5кВт</t>
  </si>
  <si>
    <t>Нож (НБ5224)</t>
  </si>
  <si>
    <t>Полотно ножовочное для отрезного станка</t>
  </si>
  <si>
    <t>на 2022 год на сырье и материалы</t>
  </si>
  <si>
    <t>Уголь</t>
  </si>
  <si>
    <t>7026-86</t>
  </si>
  <si>
    <t>Жидкое стекло</t>
  </si>
  <si>
    <t>13078-67</t>
  </si>
  <si>
    <t>Битум</t>
  </si>
  <si>
    <t>6617-76</t>
  </si>
  <si>
    <t>Пропан-бутан (сжиженный газ)</t>
  </si>
  <si>
    <t>20448-80</t>
  </si>
  <si>
    <t>Аргон</t>
  </si>
  <si>
    <t>-</t>
  </si>
  <si>
    <t>м3</t>
  </si>
  <si>
    <t>Углекислый газ</t>
  </si>
  <si>
    <t>Паронит ПМБ t 1,0-2,0-3,0-5,0</t>
  </si>
  <si>
    <t>481-71</t>
  </si>
  <si>
    <t>Резина сырая СТУ-815</t>
  </si>
  <si>
    <t>Смесь резиновая бензомаслостойкая В-14</t>
  </si>
  <si>
    <t>19198-73</t>
  </si>
  <si>
    <t xml:space="preserve">на 2022 год на  подшипники  </t>
  </si>
  <si>
    <t>Наиме</t>
  </si>
  <si>
    <t>нование</t>
  </si>
  <si>
    <t>8338-75</t>
  </si>
  <si>
    <t>ш т</t>
  </si>
  <si>
    <t>5721-75</t>
  </si>
  <si>
    <t>5721-76</t>
  </si>
  <si>
    <t>5721-77</t>
  </si>
  <si>
    <t>5721-78</t>
  </si>
  <si>
    <t>5721-80</t>
  </si>
  <si>
    <t>5721-81</t>
  </si>
  <si>
    <t>5721-82</t>
  </si>
  <si>
    <t>5721-83</t>
  </si>
  <si>
    <t>5721-84</t>
  </si>
  <si>
    <t>5721-85</t>
  </si>
  <si>
    <t>5721-86</t>
  </si>
  <si>
    <t>5721-87</t>
  </si>
  <si>
    <t>5721-88</t>
  </si>
  <si>
    <t>5721-89</t>
  </si>
  <si>
    <t>5721-90</t>
  </si>
  <si>
    <t>5721-91</t>
  </si>
  <si>
    <t>5721-92</t>
  </si>
  <si>
    <t>3628 лат.сепаратор</t>
  </si>
  <si>
    <t>5721-93</t>
  </si>
  <si>
    <t>5721-94</t>
  </si>
  <si>
    <t>5721-95</t>
  </si>
  <si>
    <t>5721-96</t>
  </si>
  <si>
    <t>5721-97</t>
  </si>
  <si>
    <t>5721-98</t>
  </si>
  <si>
    <t>333-79</t>
  </si>
  <si>
    <t>8328-75</t>
  </si>
  <si>
    <t>831-75</t>
  </si>
  <si>
    <t>6364-52</t>
  </si>
  <si>
    <t>Упорный подшипник S1226</t>
  </si>
  <si>
    <t>Упорный подшипник 182246</t>
  </si>
  <si>
    <t>NU 330 ECMA/С3</t>
  </si>
  <si>
    <t>22330  СC/W33</t>
  </si>
  <si>
    <t>6244 MNU ECMA</t>
  </si>
  <si>
    <t>NU 244 ECMA</t>
  </si>
  <si>
    <t>NU 330 ECM</t>
  </si>
  <si>
    <t>22326  СC/W33</t>
  </si>
  <si>
    <t>NU 326 ECM</t>
  </si>
  <si>
    <t>23026  СC/W33</t>
  </si>
  <si>
    <t>7327 ВСВМ</t>
  </si>
  <si>
    <t>NU 326 EW</t>
  </si>
  <si>
    <t>20-42326 М</t>
  </si>
  <si>
    <t>226 АК</t>
  </si>
  <si>
    <t>32228 М</t>
  </si>
  <si>
    <t>636632 Л1</t>
  </si>
  <si>
    <t>032326 М</t>
  </si>
  <si>
    <t>322 Л</t>
  </si>
  <si>
    <t>32324 МШ2У</t>
  </si>
  <si>
    <t>20-42322 ЛМ</t>
  </si>
  <si>
    <t>20-42328 ЛМ</t>
  </si>
  <si>
    <t>22330СС/W33</t>
  </si>
  <si>
    <t>76-32324 М</t>
  </si>
  <si>
    <t>76/324</t>
  </si>
  <si>
    <t>42326М</t>
  </si>
  <si>
    <t>42328ЛМ</t>
  </si>
  <si>
    <t xml:space="preserve">на 2022 год на  ГСМ  </t>
  </si>
  <si>
    <t>Масло индус И-20</t>
  </si>
  <si>
    <t>21743-76</t>
  </si>
  <si>
    <t xml:space="preserve">Солидол </t>
  </si>
  <si>
    <t>4366-64</t>
  </si>
  <si>
    <t>Смазка 1-13</t>
  </si>
  <si>
    <t>1631-61</t>
  </si>
  <si>
    <t>Масло индуст И-45</t>
  </si>
  <si>
    <t>20799-75</t>
  </si>
  <si>
    <t>Масло ТЭП-15</t>
  </si>
  <si>
    <t>С-ка ВНИПП - 228</t>
  </si>
  <si>
    <t>12330-77</t>
  </si>
  <si>
    <t>С-ка ЦИАТИМ  203</t>
  </si>
  <si>
    <t>8773-73</t>
  </si>
  <si>
    <t>С-ка ЦИАТИМ  201</t>
  </si>
  <si>
    <t>11110-75</t>
  </si>
  <si>
    <t>Масло  КС 19</t>
  </si>
  <si>
    <t>Керосин</t>
  </si>
  <si>
    <t>18499-73</t>
  </si>
  <si>
    <t xml:space="preserve">на 2022 год по режущим инструментам </t>
  </si>
  <si>
    <t>Метчики машинные для метричес-</t>
  </si>
  <si>
    <t xml:space="preserve">кой резьбы с крупным шагом </t>
  </si>
  <si>
    <t>М 14х2</t>
  </si>
  <si>
    <t>1604-71</t>
  </si>
  <si>
    <t>М 16х2</t>
  </si>
  <si>
    <t>М 20х1,5</t>
  </si>
  <si>
    <t>М 20х2.5</t>
  </si>
  <si>
    <t>М 22х2.5</t>
  </si>
  <si>
    <t>М 24х3</t>
  </si>
  <si>
    <t>М 27х3</t>
  </si>
  <si>
    <t>М 30х3.5</t>
  </si>
  <si>
    <t>М 36х40</t>
  </si>
  <si>
    <t>Плашки круглые</t>
  </si>
  <si>
    <t>9640-71</t>
  </si>
  <si>
    <t>М 12х1.75</t>
  </si>
  <si>
    <t>М 20х2,5</t>
  </si>
  <si>
    <t>М 24х1,5</t>
  </si>
  <si>
    <t>М 24</t>
  </si>
  <si>
    <t>9640-72</t>
  </si>
  <si>
    <t xml:space="preserve">М 30х3,5 </t>
  </si>
  <si>
    <t>М 36</t>
  </si>
  <si>
    <t>М 42</t>
  </si>
  <si>
    <t>М 42х1,5</t>
  </si>
  <si>
    <t>М 48х3</t>
  </si>
  <si>
    <t>М 48х5.0</t>
  </si>
  <si>
    <t>Сверла спиральные с коническим</t>
  </si>
  <si>
    <t>хвостовиком</t>
  </si>
  <si>
    <t>D 10,2</t>
  </si>
  <si>
    <t>D  10,5</t>
  </si>
  <si>
    <t>D  14</t>
  </si>
  <si>
    <t>D  15,4</t>
  </si>
  <si>
    <t>D  16,5</t>
  </si>
  <si>
    <t>D  17,4</t>
  </si>
  <si>
    <t>D  21</t>
  </si>
  <si>
    <t>D  22</t>
  </si>
  <si>
    <t>D  23,9</t>
  </si>
  <si>
    <t>D  24</t>
  </si>
  <si>
    <t>D  25</t>
  </si>
  <si>
    <t>D  26,5</t>
  </si>
  <si>
    <t>D  28</t>
  </si>
  <si>
    <t>D  29</t>
  </si>
  <si>
    <t>D  30</t>
  </si>
  <si>
    <t>D  32,0</t>
  </si>
  <si>
    <t>D  35</t>
  </si>
  <si>
    <t>D  37,5</t>
  </si>
  <si>
    <t>D  40</t>
  </si>
  <si>
    <t>D  43,0</t>
  </si>
  <si>
    <t>D  47,0</t>
  </si>
  <si>
    <t>D  50</t>
  </si>
  <si>
    <t>D  60,0</t>
  </si>
  <si>
    <t>D   70,0</t>
  </si>
  <si>
    <t>Фреза цельная с цилиндрическим хвостовиком</t>
  </si>
  <si>
    <t>170025-71</t>
  </si>
  <si>
    <t>Д-5</t>
  </si>
  <si>
    <t>Д-6</t>
  </si>
  <si>
    <t>Д-8</t>
  </si>
  <si>
    <t>Д-10</t>
  </si>
  <si>
    <t>Д-12</t>
  </si>
  <si>
    <t>Д-14</t>
  </si>
  <si>
    <t>Д-16</t>
  </si>
  <si>
    <t>Д-20</t>
  </si>
  <si>
    <t>Фрезы с коническим хвостовиком</t>
  </si>
  <si>
    <t>170026-71</t>
  </si>
  <si>
    <t>Д-22</t>
  </si>
  <si>
    <t>Д-25</t>
  </si>
  <si>
    <t>Д-32</t>
  </si>
  <si>
    <t>Д-24</t>
  </si>
  <si>
    <t>Д-28</t>
  </si>
  <si>
    <t>Д30</t>
  </si>
  <si>
    <t>Д34</t>
  </si>
  <si>
    <t>Д36-40</t>
  </si>
  <si>
    <t>Фрезы дисковые трехсторонние</t>
  </si>
  <si>
    <t>3755-78</t>
  </si>
  <si>
    <t>Д-80х10</t>
  </si>
  <si>
    <t>Д-100х12</t>
  </si>
  <si>
    <t>Фрезы дисковые трехсторонние с разнонаправленными зубьями</t>
  </si>
  <si>
    <t>9474-73</t>
  </si>
  <si>
    <t>Д-100х10</t>
  </si>
  <si>
    <t>Д-125х12</t>
  </si>
  <si>
    <t>Фрезы дисковые пазовые</t>
  </si>
  <si>
    <t>3964-69</t>
  </si>
  <si>
    <t>Д-70  В=8</t>
  </si>
  <si>
    <t>Д100  В=10</t>
  </si>
  <si>
    <t>Фрезы прорезные и отрезные</t>
  </si>
  <si>
    <t>2679-73</t>
  </si>
  <si>
    <t>Д-125х3</t>
  </si>
  <si>
    <t>Д-150х4</t>
  </si>
  <si>
    <t>Д-200х5</t>
  </si>
  <si>
    <t>Фреза червячная однозаходная м-10 с углом-20</t>
  </si>
  <si>
    <t>Фреза червячная однозаходная м-12 с углом-20</t>
  </si>
  <si>
    <t>Фреза червячная однозаходная м-14 с углом-20</t>
  </si>
  <si>
    <t>Фреза червячная однозаходная м-16 с углом-20</t>
  </si>
  <si>
    <t>Фреза червячная однозаходная м-18 с углом-20</t>
  </si>
  <si>
    <t>Фреза червячная однозаходная м-20 с углом-20</t>
  </si>
  <si>
    <t xml:space="preserve">на 2022 год на провод обмоточный </t>
  </si>
  <si>
    <t>Провод обмоточный  D 0.25</t>
  </si>
  <si>
    <t>2773-69</t>
  </si>
  <si>
    <t>Провод обмоточный  D 0.8</t>
  </si>
  <si>
    <t>Провод обмоточный  D 0.9</t>
  </si>
  <si>
    <t>Провод обмоточный  D 0.95</t>
  </si>
  <si>
    <t>Провод обмоточный  D 1.0</t>
  </si>
  <si>
    <t>Провод обмоточный  D 1.01</t>
  </si>
  <si>
    <t>Провод обмоточный  D 1.06</t>
  </si>
  <si>
    <t>Провод обмоточный  D 1.12</t>
  </si>
  <si>
    <t>Провод обмоточный  D 1.18</t>
  </si>
  <si>
    <t>Провод обмоточный  D 1.2</t>
  </si>
  <si>
    <t>Провод обмоточный  D 1.25</t>
  </si>
  <si>
    <t>Провод обмоточный  D 1.32</t>
  </si>
  <si>
    <t>Провод обмоточный  D 1.4</t>
  </si>
  <si>
    <t>Провод обмоточный  D 1.43</t>
  </si>
  <si>
    <t>Провод обмоточный  D 1.45</t>
  </si>
  <si>
    <t>Провод обмоточный  D 1.5</t>
  </si>
  <si>
    <t>Провод обмоточный  D 1.6</t>
  </si>
  <si>
    <t>на 2022 год на лакокрасочные материалы</t>
  </si>
  <si>
    <t>Краска черная ПФ 115</t>
  </si>
  <si>
    <t>ПФ115          6465-76</t>
  </si>
  <si>
    <t>Эмаль серая ПФ 115</t>
  </si>
  <si>
    <t>ПФ115          6465-77</t>
  </si>
  <si>
    <t>Эмаль зеленая ПФ 115</t>
  </si>
  <si>
    <t>ПФ115          6465-78</t>
  </si>
  <si>
    <t>Эмаль красная  ПФ 115</t>
  </si>
  <si>
    <t>ПФ115          6465-79</t>
  </si>
  <si>
    <t>Эмаль желтая  ПФ 115</t>
  </si>
  <si>
    <t>ПФ115          6465-80</t>
  </si>
  <si>
    <t>Эмаль коричневая ПФ 115</t>
  </si>
  <si>
    <t>ПФ115          6465-81</t>
  </si>
  <si>
    <t>Нитроэмаль красная</t>
  </si>
  <si>
    <t>НЦ132П      6631-74</t>
  </si>
  <si>
    <t>Нитроэмаль голубая</t>
  </si>
  <si>
    <t>Нитроэмаль белая</t>
  </si>
  <si>
    <t xml:space="preserve">Нитроэмаль желтая </t>
  </si>
  <si>
    <t>Нитроэмаль красно-коричневая</t>
  </si>
  <si>
    <t>Грунт красно-коричневый</t>
  </si>
  <si>
    <t>ГФ - 020   9109</t>
  </si>
  <si>
    <t>Лак битумный</t>
  </si>
  <si>
    <t>БГ577                          5631-79</t>
  </si>
  <si>
    <t>Растворитель</t>
  </si>
  <si>
    <t>Р646                                                                                                                   18188-72</t>
  </si>
  <si>
    <t>на 2022 год на слесарные  инструменты</t>
  </si>
  <si>
    <t>Напильники плоские</t>
  </si>
  <si>
    <t>тупоносые</t>
  </si>
  <si>
    <t>250х26х8</t>
  </si>
  <si>
    <t>1465-53</t>
  </si>
  <si>
    <t>300х30х9</t>
  </si>
  <si>
    <t>Напильники круглые</t>
  </si>
  <si>
    <t>300х13</t>
  </si>
  <si>
    <t>1465-56</t>
  </si>
  <si>
    <t>Напильники трехгранные</t>
  </si>
  <si>
    <t>300х21</t>
  </si>
  <si>
    <t>1465-54</t>
  </si>
  <si>
    <t>Ключи гаечные</t>
  </si>
  <si>
    <t>двусторонние плоские</t>
  </si>
  <si>
    <t>17х19</t>
  </si>
  <si>
    <t>2839-80Е</t>
  </si>
  <si>
    <t>19х22</t>
  </si>
  <si>
    <t>22х27</t>
  </si>
  <si>
    <t>27х32</t>
  </si>
  <si>
    <t>32х36</t>
  </si>
  <si>
    <t>Отвертки слесарные</t>
  </si>
  <si>
    <t>24437-80</t>
  </si>
  <si>
    <t>Тиски слесарные</t>
  </si>
  <si>
    <t>7226-72</t>
  </si>
  <si>
    <t>параллельные</t>
  </si>
  <si>
    <t>неповоротные</t>
  </si>
  <si>
    <t>поворотные</t>
  </si>
  <si>
    <t>Полотна ножовочные</t>
  </si>
  <si>
    <t>6645-86</t>
  </si>
  <si>
    <t>ручные</t>
  </si>
  <si>
    <t>на моющие средства на 2022 г.</t>
  </si>
  <si>
    <t>Мыло</t>
  </si>
  <si>
    <t>хозяйственное</t>
  </si>
  <si>
    <t>Сода кальцинированная</t>
  </si>
  <si>
    <t>на 2022 год на спец.одежду,  спец.обувь и средства индивидуальной защиты</t>
  </si>
  <si>
    <t xml:space="preserve">  Ед.</t>
  </si>
  <si>
    <t xml:space="preserve">    Квартал</t>
  </si>
  <si>
    <t xml:space="preserve">             Наименование</t>
  </si>
  <si>
    <t xml:space="preserve">  изм</t>
  </si>
  <si>
    <t>Костюм х/б</t>
  </si>
  <si>
    <t>12.4.109-82</t>
  </si>
  <si>
    <t>Костюм сварщика  брезентов.</t>
  </si>
  <si>
    <t>12036-78</t>
  </si>
  <si>
    <t>Костюм х/б с огнезащитной пропиткой</t>
  </si>
  <si>
    <t>Халат х/б</t>
  </si>
  <si>
    <t>12.4.065-79</t>
  </si>
  <si>
    <t>Куртка и брюки х/б  утеплен.прокладке</t>
  </si>
  <si>
    <t xml:space="preserve">Ботинки </t>
  </si>
  <si>
    <t>Сапоги резиновые</t>
  </si>
  <si>
    <t>12.4.072-79</t>
  </si>
  <si>
    <t xml:space="preserve">Ботинки кожанные с металл. носком </t>
  </si>
  <si>
    <t>Рукавицы брезентовые</t>
  </si>
  <si>
    <t>12.4.-1--75</t>
  </si>
  <si>
    <t xml:space="preserve">Рукавицы комбиннированные </t>
  </si>
  <si>
    <t>ТУ-175975-74</t>
  </si>
  <si>
    <t>Респиратор</t>
  </si>
  <si>
    <t>шт.</t>
  </si>
  <si>
    <t>Перчатки резиновые</t>
  </si>
  <si>
    <t>Перчатки диэлектрические</t>
  </si>
  <si>
    <t>Очки защитные для станочников О2,О3</t>
  </si>
  <si>
    <t>Очки защитные для эл.газ.сварщиков 3НР3</t>
  </si>
  <si>
    <t xml:space="preserve">Каска строительная </t>
  </si>
  <si>
    <t>Каски с защитными очками</t>
  </si>
  <si>
    <t>10998-74</t>
  </si>
  <si>
    <t xml:space="preserve">Щитки сварочные </t>
  </si>
  <si>
    <t>Наушники противошумные</t>
  </si>
  <si>
    <t>Фартук прорезиненый с нагруд.</t>
  </si>
  <si>
    <t>Предохранительный пояс</t>
  </si>
  <si>
    <t>хоз.мыло</t>
  </si>
  <si>
    <t>Начальник филиала</t>
  </si>
  <si>
    <t>Турсунов М.М.</t>
  </si>
  <si>
    <t>Главный  инженер</t>
  </si>
  <si>
    <t>Шамсутдинов О.Н.</t>
  </si>
  <si>
    <t>Начальник ССиС</t>
  </si>
  <si>
    <t>Юсупов Ю.М.</t>
  </si>
  <si>
    <t>Исполнитель:</t>
  </si>
  <si>
    <t>Начальник ПДО</t>
  </si>
  <si>
    <t>Нуриддинов Х.С.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</si>
</sst>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8"/>
      <name val="Times New Roman"/>
      <family val="1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b/>
      <sz val="8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vertical="top" wrapText="1"/>
    </xf>
    <xf numFmtId="17" fontId="4" fillId="0" borderId="4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10" xfId="0" applyFont="1" applyBorder="1" applyAlignment="1">
      <alignment horizontal="center"/>
    </xf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5" xfId="0" applyFont="1" applyFill="1" applyBorder="1"/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17" fontId="2" fillId="0" borderId="15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0" fontId="2" fillId="0" borderId="23" xfId="0" applyFont="1" applyBorder="1"/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2" fillId="0" borderId="0" xfId="0" applyFont="1" applyBorder="1"/>
    <xf numFmtId="0" fontId="1" fillId="0" borderId="11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/>
    </xf>
    <xf numFmtId="0" fontId="2" fillId="0" borderId="20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2" fillId="0" borderId="15" xfId="0" applyFont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0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center"/>
    </xf>
    <xf numFmtId="0" fontId="12" fillId="0" borderId="41" xfId="0" applyFont="1" applyBorder="1" applyAlignment="1">
      <alignment horizontal="center" vertical="center" wrapText="1"/>
    </xf>
    <xf numFmtId="0" fontId="12" fillId="0" borderId="15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/>
    </xf>
    <xf numFmtId="0" fontId="1" fillId="0" borderId="0" xfId="0" applyFont="1" applyAlignment="1"/>
    <xf numFmtId="0" fontId="1" fillId="0" borderId="1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0" xfId="0" applyFont="1" applyBorder="1"/>
    <xf numFmtId="0" fontId="2" fillId="0" borderId="46" xfId="0" applyFont="1" applyBorder="1" applyAlignment="1">
      <alignment horizontal="center"/>
    </xf>
    <xf numFmtId="0" fontId="2" fillId="0" borderId="15" xfId="0" applyFont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center"/>
    </xf>
    <xf numFmtId="0" fontId="2" fillId="0" borderId="23" xfId="0" applyFont="1" applyBorder="1" applyAlignment="1">
      <alignment vertical="center"/>
    </xf>
    <xf numFmtId="0" fontId="2" fillId="0" borderId="2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51" xfId="0" applyFont="1" applyBorder="1"/>
    <xf numFmtId="0" fontId="1" fillId="0" borderId="5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51" xfId="0" applyFont="1" applyBorder="1"/>
    <xf numFmtId="0" fontId="2" fillId="0" borderId="51" xfId="0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0" fontId="2" fillId="0" borderId="20" xfId="0" applyFont="1" applyBorder="1" applyAlignment="1">
      <alignment horizontal="left"/>
    </xf>
    <xf numFmtId="164" fontId="2" fillId="0" borderId="2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164" fontId="2" fillId="0" borderId="23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/>
    </xf>
    <xf numFmtId="0" fontId="2" fillId="0" borderId="52" xfId="0" applyFont="1" applyBorder="1" applyAlignment="1">
      <alignment horizontal="left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center"/>
    </xf>
    <xf numFmtId="0" fontId="2" fillId="0" borderId="56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2" fillId="0" borderId="43" xfId="0" applyFont="1" applyFill="1" applyBorder="1"/>
    <xf numFmtId="0" fontId="2" fillId="0" borderId="43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61" xfId="0" applyFont="1" applyFill="1" applyBorder="1"/>
    <xf numFmtId="0" fontId="2" fillId="0" borderId="61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45" xfId="0" applyFont="1" applyFill="1" applyBorder="1"/>
    <xf numFmtId="0" fontId="2" fillId="0" borderId="4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53" xfId="0" applyFont="1" applyBorder="1"/>
    <xf numFmtId="0" fontId="2" fillId="0" borderId="57" xfId="0" applyFont="1" applyBorder="1"/>
    <xf numFmtId="1" fontId="2" fillId="0" borderId="53" xfId="0" applyNumberFormat="1" applyFont="1" applyBorder="1" applyAlignment="1">
      <alignment horizontal="center"/>
    </xf>
    <xf numFmtId="0" fontId="2" fillId="0" borderId="64" xfId="0" applyFont="1" applyBorder="1"/>
    <xf numFmtId="0" fontId="2" fillId="0" borderId="6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5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" fontId="2" fillId="0" borderId="6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53" xfId="0" applyFont="1" applyBorder="1" applyAlignment="1">
      <alignment vertical="center" wrapText="1"/>
    </xf>
    <xf numFmtId="1" fontId="2" fillId="0" borderId="49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/>
    </xf>
    <xf numFmtId="164" fontId="2" fillId="0" borderId="66" xfId="0" applyNumberFormat="1" applyFont="1" applyBorder="1" applyAlignment="1">
      <alignment horizontal="center"/>
    </xf>
    <xf numFmtId="1" fontId="2" fillId="0" borderId="55" xfId="0" applyNumberFormat="1" applyFont="1" applyBorder="1" applyAlignment="1">
      <alignment horizontal="center"/>
    </xf>
    <xf numFmtId="1" fontId="2" fillId="0" borderId="66" xfId="0" applyNumberFormat="1" applyFont="1" applyBorder="1" applyAlignment="1">
      <alignment horizontal="center"/>
    </xf>
    <xf numFmtId="0" fontId="1" fillId="0" borderId="67" xfId="0" applyFont="1" applyBorder="1" applyAlignment="1">
      <alignment horizontal="center" vertical="center" wrapText="1"/>
    </xf>
    <xf numFmtId="0" fontId="2" fillId="0" borderId="64" xfId="0" applyFont="1" applyFill="1" applyBorder="1"/>
    <xf numFmtId="0" fontId="2" fillId="0" borderId="69" xfId="0" applyFont="1" applyBorder="1" applyAlignment="1">
      <alignment horizontal="center"/>
    </xf>
    <xf numFmtId="164" fontId="2" fillId="0" borderId="69" xfId="0" applyNumberFormat="1" applyFont="1" applyBorder="1" applyAlignment="1">
      <alignment horizontal="center"/>
    </xf>
    <xf numFmtId="164" fontId="2" fillId="0" borderId="64" xfId="0" applyNumberFormat="1" applyFont="1" applyBorder="1" applyAlignment="1">
      <alignment horizontal="center"/>
    </xf>
    <xf numFmtId="0" fontId="2" fillId="0" borderId="55" xfId="0" applyFont="1" applyFill="1" applyBorder="1"/>
    <xf numFmtId="0" fontId="2" fillId="0" borderId="66" xfId="0" applyFont="1" applyBorder="1"/>
    <xf numFmtId="164" fontId="2" fillId="0" borderId="55" xfId="0" applyNumberFormat="1" applyFont="1" applyBorder="1" applyAlignment="1">
      <alignment horizontal="center"/>
    </xf>
    <xf numFmtId="0" fontId="2" fillId="0" borderId="53" xfId="0" applyFont="1" applyFill="1" applyBorder="1"/>
    <xf numFmtId="164" fontId="2" fillId="0" borderId="53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164" fontId="2" fillId="0" borderId="40" xfId="0" applyNumberFormat="1" applyFont="1" applyBorder="1" applyAlignment="1">
      <alignment horizontal="center"/>
    </xf>
    <xf numFmtId="164" fontId="2" fillId="0" borderId="54" xfId="0" applyNumberFormat="1" applyFont="1" applyBorder="1" applyAlignment="1">
      <alignment horizontal="center"/>
    </xf>
    <xf numFmtId="1" fontId="2" fillId="0" borderId="40" xfId="0" applyNumberFormat="1" applyFont="1" applyBorder="1" applyAlignment="1">
      <alignment horizontal="center"/>
    </xf>
    <xf numFmtId="1" fontId="2" fillId="0" borderId="54" xfId="0" applyNumberFormat="1" applyFont="1" applyBorder="1" applyAlignment="1">
      <alignment horizontal="center"/>
    </xf>
    <xf numFmtId="0" fontId="2" fillId="0" borderId="40" xfId="0" applyFont="1" applyBorder="1"/>
    <xf numFmtId="0" fontId="2" fillId="0" borderId="54" xfId="0" applyFont="1" applyFill="1" applyBorder="1"/>
    <xf numFmtId="0" fontId="2" fillId="0" borderId="71" xfId="0" applyFont="1" applyFill="1" applyBorder="1"/>
    <xf numFmtId="0" fontId="2" fillId="0" borderId="50" xfId="0" applyFont="1" applyBorder="1"/>
    <xf numFmtId="0" fontId="2" fillId="0" borderId="71" xfId="0" applyFont="1" applyBorder="1" applyAlignment="1">
      <alignment horizontal="center"/>
    </xf>
    <xf numFmtId="164" fontId="2" fillId="0" borderId="71" xfId="0" applyNumberFormat="1" applyFont="1" applyBorder="1" applyAlignment="1">
      <alignment horizontal="center"/>
    </xf>
    <xf numFmtId="164" fontId="2" fillId="0" borderId="50" xfId="0" applyNumberFormat="1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6" fillId="0" borderId="26" xfId="0" applyFont="1" applyBorder="1" applyAlignment="1">
      <alignment vertical="center" wrapText="1"/>
    </xf>
    <xf numFmtId="0" fontId="16" fillId="0" borderId="1" xfId="0" applyFont="1" applyBorder="1" applyAlignment="1">
      <alignment horizontal="center"/>
    </xf>
    <xf numFmtId="0" fontId="16" fillId="0" borderId="15" xfId="0" applyFont="1" applyBorder="1" applyAlignment="1">
      <alignment vertical="center" wrapText="1"/>
    </xf>
    <xf numFmtId="0" fontId="16" fillId="0" borderId="53" xfId="0" applyFont="1" applyBorder="1" applyAlignment="1">
      <alignment horizontal="center"/>
    </xf>
    <xf numFmtId="0" fontId="16" fillId="0" borderId="23" xfId="0" applyFont="1" applyBorder="1" applyAlignment="1">
      <alignment vertical="center" wrapText="1"/>
    </xf>
    <xf numFmtId="0" fontId="16" fillId="0" borderId="71" xfId="0" applyFont="1" applyBorder="1" applyAlignment="1">
      <alignment horizontal="center"/>
    </xf>
    <xf numFmtId="1" fontId="16" fillId="0" borderId="71" xfId="0" applyNumberFormat="1" applyFont="1" applyBorder="1" applyAlignment="1">
      <alignment horizontal="center"/>
    </xf>
    <xf numFmtId="0" fontId="16" fillId="0" borderId="0" xfId="0" applyFont="1" applyBorder="1" applyAlignment="1">
      <alignment horizontal="right" vertical="center" wrapText="1"/>
    </xf>
    <xf numFmtId="0" fontId="17" fillId="0" borderId="5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6" fillId="0" borderId="15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/>
    </xf>
    <xf numFmtId="0" fontId="16" fillId="0" borderId="51" xfId="0" applyFont="1" applyBorder="1" applyAlignment="1">
      <alignment vertical="center" wrapText="1"/>
    </xf>
    <xf numFmtId="0" fontId="16" fillId="0" borderId="0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left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/>
    </xf>
    <xf numFmtId="0" fontId="2" fillId="0" borderId="76" xfId="0" applyFont="1" applyBorder="1" applyAlignment="1">
      <alignment horizontal="left"/>
    </xf>
    <xf numFmtId="0" fontId="2" fillId="0" borderId="76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justify" vertical="center" wrapText="1"/>
    </xf>
    <xf numFmtId="0" fontId="20" fillId="0" borderId="4" xfId="0" applyFont="1" applyBorder="1" applyAlignment="1">
      <alignment vertical="center" wrapText="1"/>
    </xf>
    <xf numFmtId="0" fontId="2" fillId="0" borderId="3" xfId="0" applyFont="1" applyBorder="1" applyAlignment="1">
      <alignment horizontal="left"/>
    </xf>
    <xf numFmtId="0" fontId="2" fillId="0" borderId="7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/>
    </xf>
    <xf numFmtId="1" fontId="2" fillId="0" borderId="57" xfId="0" applyNumberFormat="1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2" fillId="0" borderId="76" xfId="0" applyFont="1" applyBorder="1"/>
    <xf numFmtId="1" fontId="2" fillId="0" borderId="76" xfId="0" applyNumberFormat="1" applyFont="1" applyBorder="1" applyAlignment="1">
      <alignment horizontal="center"/>
    </xf>
    <xf numFmtId="0" fontId="2" fillId="0" borderId="78" xfId="0" applyFont="1" applyBorder="1"/>
    <xf numFmtId="0" fontId="2" fillId="0" borderId="78" xfId="0" applyFont="1" applyBorder="1" applyAlignment="1">
      <alignment horizontal="center"/>
    </xf>
    <xf numFmtId="0" fontId="2" fillId="0" borderId="54" xfId="0" applyFont="1" applyBorder="1"/>
    <xf numFmtId="0" fontId="2" fillId="0" borderId="56" xfId="0" applyFont="1" applyBorder="1"/>
    <xf numFmtId="0" fontId="2" fillId="0" borderId="76" xfId="0" applyFont="1" applyFill="1" applyBorder="1"/>
    <xf numFmtId="0" fontId="2" fillId="0" borderId="56" xfId="0" applyFont="1" applyFill="1" applyBorder="1"/>
    <xf numFmtId="0" fontId="2" fillId="0" borderId="1" xfId="0" applyFont="1" applyFill="1" applyBorder="1"/>
    <xf numFmtId="0" fontId="2" fillId="0" borderId="79" xfId="0" applyFont="1" applyFill="1" applyBorder="1" applyAlignment="1">
      <alignment wrapText="1"/>
    </xf>
    <xf numFmtId="0" fontId="2" fillId="0" borderId="79" xfId="0" applyFont="1" applyBorder="1" applyAlignment="1">
      <alignment horizontal="center"/>
    </xf>
    <xf numFmtId="0" fontId="2" fillId="0" borderId="79" xfId="0" applyFont="1" applyFill="1" applyBorder="1"/>
    <xf numFmtId="0" fontId="2" fillId="0" borderId="78" xfId="0" applyFont="1" applyFill="1" applyBorder="1"/>
    <xf numFmtId="0" fontId="2" fillId="0" borderId="54" xfId="0" applyFont="1" applyBorder="1" applyAlignment="1">
      <alignment wrapText="1"/>
    </xf>
    <xf numFmtId="0" fontId="2" fillId="0" borderId="71" xfId="0" applyFont="1" applyBorder="1" applyAlignment="1">
      <alignment wrapText="1"/>
    </xf>
    <xf numFmtId="0" fontId="1" fillId="0" borderId="7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80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1" fontId="2" fillId="0" borderId="57" xfId="0" applyNumberFormat="1" applyFont="1" applyBorder="1" applyAlignment="1">
      <alignment horizontal="center" vertical="center" wrapText="1"/>
    </xf>
    <xf numFmtId="1" fontId="2" fillId="0" borderId="75" xfId="0" applyNumberFormat="1" applyFont="1" applyBorder="1" applyAlignment="1">
      <alignment horizontal="center" vertical="center" wrapText="1"/>
    </xf>
    <xf numFmtId="0" fontId="17" fillId="0" borderId="77" xfId="0" applyFont="1" applyBorder="1" applyAlignment="1">
      <alignment horizontal="center" vertical="center" wrapText="1"/>
    </xf>
    <xf numFmtId="0" fontId="16" fillId="0" borderId="77" xfId="0" applyFont="1" applyBorder="1" applyAlignment="1">
      <alignment horizontal="left" vertical="center" wrapText="1"/>
    </xf>
    <xf numFmtId="0" fontId="16" fillId="0" borderId="77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left" vertical="center" wrapText="1"/>
    </xf>
    <xf numFmtId="0" fontId="16" fillId="0" borderId="57" xfId="0" applyFont="1" applyBorder="1" applyAlignment="1">
      <alignment horizontal="center" vertical="center" wrapText="1"/>
    </xf>
    <xf numFmtId="0" fontId="17" fillId="0" borderId="75" xfId="0" applyFont="1" applyBorder="1" applyAlignment="1">
      <alignment horizontal="center" vertical="center" wrapText="1"/>
    </xf>
    <xf numFmtId="0" fontId="16" fillId="0" borderId="75" xfId="0" applyFont="1" applyBorder="1" applyAlignment="1">
      <alignment horizontal="left" vertical="center" wrapText="1"/>
    </xf>
    <xf numFmtId="0" fontId="16" fillId="0" borderId="7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53" xfId="0" applyFont="1" applyBorder="1" applyAlignment="1">
      <alignment horizontal="left"/>
    </xf>
    <xf numFmtId="0" fontId="2" fillId="0" borderId="60" xfId="0" applyFont="1" applyBorder="1" applyAlignment="1">
      <alignment horizontal="center"/>
    </xf>
    <xf numFmtId="0" fontId="2" fillId="0" borderId="55" xfId="0" applyFont="1" applyBorder="1" applyAlignment="1">
      <alignment horizontal="left"/>
    </xf>
    <xf numFmtId="1" fontId="2" fillId="0" borderId="65" xfId="0" applyNumberFormat="1" applyFont="1" applyBorder="1" applyAlignment="1">
      <alignment horizontal="center"/>
    </xf>
    <xf numFmtId="0" fontId="2" fillId="0" borderId="64" xfId="0" applyFont="1" applyBorder="1" applyAlignment="1">
      <alignment horizontal="left"/>
    </xf>
    <xf numFmtId="1" fontId="2" fillId="0" borderId="81" xfId="0" applyNumberFormat="1" applyFont="1" applyBorder="1" applyAlignment="1">
      <alignment horizontal="center"/>
    </xf>
    <xf numFmtId="1" fontId="2" fillId="0" borderId="56" xfId="0" applyNumberFormat="1" applyFont="1" applyBorder="1" applyAlignment="1">
      <alignment horizontal="center"/>
    </xf>
    <xf numFmtId="1" fontId="2" fillId="0" borderId="82" xfId="0" applyNumberFormat="1" applyFont="1" applyBorder="1" applyAlignment="1">
      <alignment horizontal="center"/>
    </xf>
    <xf numFmtId="0" fontId="2" fillId="0" borderId="53" xfId="0" applyFont="1" applyBorder="1" applyAlignment="1">
      <alignment horizontal="center" vertical="center" wrapText="1"/>
    </xf>
    <xf numFmtId="1" fontId="2" fillId="0" borderId="83" xfId="0" applyNumberFormat="1" applyFont="1" applyBorder="1" applyAlignment="1">
      <alignment horizontal="center"/>
    </xf>
    <xf numFmtId="1" fontId="2" fillId="0" borderId="68" xfId="0" applyNumberFormat="1" applyFont="1" applyBorder="1" applyAlignment="1">
      <alignment horizontal="center"/>
    </xf>
    <xf numFmtId="0" fontId="2" fillId="0" borderId="55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7" fillId="0" borderId="11" xfId="0" applyFont="1" applyBorder="1"/>
    <xf numFmtId="0" fontId="17" fillId="0" borderId="31" xfId="0" applyFont="1" applyBorder="1" applyAlignment="1">
      <alignment horizontal="center"/>
    </xf>
    <xf numFmtId="0" fontId="17" fillId="0" borderId="43" xfId="0" applyFont="1" applyBorder="1"/>
    <xf numFmtId="0" fontId="17" fillId="0" borderId="32" xfId="0" applyFont="1" applyBorder="1"/>
    <xf numFmtId="0" fontId="17" fillId="0" borderId="18" xfId="0" applyFont="1" applyBorder="1"/>
    <xf numFmtId="0" fontId="17" fillId="0" borderId="51" xfId="0" applyFont="1" applyBorder="1"/>
    <xf numFmtId="0" fontId="17" fillId="0" borderId="61" xfId="0" applyFont="1" applyBorder="1"/>
    <xf numFmtId="0" fontId="17" fillId="0" borderId="0" xfId="0" applyFont="1" applyBorder="1" applyAlignment="1">
      <alignment horizontal="center"/>
    </xf>
    <xf numFmtId="0" fontId="17" fillId="0" borderId="58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 wrapText="1"/>
    </xf>
    <xf numFmtId="0" fontId="16" fillId="0" borderId="27" xfId="0" applyFont="1" applyBorder="1" applyAlignment="1">
      <alignment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84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8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48" xfId="0" applyFont="1" applyBorder="1" applyAlignment="1">
      <alignment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4" fillId="0" borderId="23" xfId="0" applyFont="1" applyBorder="1"/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2" fillId="0" borderId="4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53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77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15</xdr:row>
      <xdr:rowOff>0</xdr:rowOff>
    </xdr:from>
    <xdr:to>
      <xdr:col>7</xdr:col>
      <xdr:colOff>2390775</xdr:colOff>
      <xdr:row>16</xdr:row>
      <xdr:rowOff>66675</xdr:rowOff>
    </xdr:to>
    <xdr:pic>
      <xdr:nvPicPr>
        <xdr:cNvPr id="2" name="Рисунок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15150" y="3019425"/>
          <a:ext cx="6096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17</xdr:row>
      <xdr:rowOff>0</xdr:rowOff>
    </xdr:from>
    <xdr:to>
      <xdr:col>8</xdr:col>
      <xdr:colOff>0</xdr:colOff>
      <xdr:row>17</xdr:row>
      <xdr:rowOff>95250</xdr:rowOff>
    </xdr:to>
    <xdr:pic>
      <xdr:nvPicPr>
        <xdr:cNvPr id="3" name="Рисунок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15150" y="3514725"/>
          <a:ext cx="6096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85725</xdr:rowOff>
    </xdr:to>
    <xdr:pic>
      <xdr:nvPicPr>
        <xdr:cNvPr id="4" name="Рисунок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915150" y="3686175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20</xdr:row>
      <xdr:rowOff>0</xdr:rowOff>
    </xdr:from>
    <xdr:to>
      <xdr:col>7</xdr:col>
      <xdr:colOff>2343150</xdr:colOff>
      <xdr:row>21</xdr:row>
      <xdr:rowOff>142875</xdr:rowOff>
    </xdr:to>
    <xdr:pic>
      <xdr:nvPicPr>
        <xdr:cNvPr id="5" name="Рисунок 1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915150" y="4019550"/>
          <a:ext cx="609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22</xdr:row>
      <xdr:rowOff>0</xdr:rowOff>
    </xdr:from>
    <xdr:to>
      <xdr:col>7</xdr:col>
      <xdr:colOff>2209800</xdr:colOff>
      <xdr:row>23</xdr:row>
      <xdr:rowOff>76200</xdr:rowOff>
    </xdr:to>
    <xdr:pic>
      <xdr:nvPicPr>
        <xdr:cNvPr id="6" name="Рисунок 1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915150" y="4352925"/>
          <a:ext cx="6096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2200275</xdr:colOff>
      <xdr:row>25</xdr:row>
      <xdr:rowOff>76200</xdr:rowOff>
    </xdr:to>
    <xdr:pic>
      <xdr:nvPicPr>
        <xdr:cNvPr id="7" name="Рисунок 1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915150" y="4686300"/>
          <a:ext cx="6096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26</xdr:row>
      <xdr:rowOff>0</xdr:rowOff>
    </xdr:from>
    <xdr:to>
      <xdr:col>7</xdr:col>
      <xdr:colOff>2219325</xdr:colOff>
      <xdr:row>27</xdr:row>
      <xdr:rowOff>66675</xdr:rowOff>
    </xdr:to>
    <xdr:pic>
      <xdr:nvPicPr>
        <xdr:cNvPr id="8" name="Рисунок 2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915150" y="5019675"/>
          <a:ext cx="6096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28</xdr:row>
      <xdr:rowOff>0</xdr:rowOff>
    </xdr:from>
    <xdr:to>
      <xdr:col>7</xdr:col>
      <xdr:colOff>2171700</xdr:colOff>
      <xdr:row>29</xdr:row>
      <xdr:rowOff>76200</xdr:rowOff>
    </xdr:to>
    <xdr:pic>
      <xdr:nvPicPr>
        <xdr:cNvPr id="9" name="Рисунок 2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915150" y="5353050"/>
          <a:ext cx="6096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30</xdr:row>
      <xdr:rowOff>0</xdr:rowOff>
    </xdr:from>
    <xdr:to>
      <xdr:col>7</xdr:col>
      <xdr:colOff>609600</xdr:colOff>
      <xdr:row>30</xdr:row>
      <xdr:rowOff>133350</xdr:rowOff>
    </xdr:to>
    <xdr:pic>
      <xdr:nvPicPr>
        <xdr:cNvPr id="10" name="Picture 6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915150" y="5686425"/>
          <a:ext cx="6096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31</xdr:row>
      <xdr:rowOff>0</xdr:rowOff>
    </xdr:from>
    <xdr:to>
      <xdr:col>7</xdr:col>
      <xdr:colOff>2181225</xdr:colOff>
      <xdr:row>32</xdr:row>
      <xdr:rowOff>95250</xdr:rowOff>
    </xdr:to>
    <xdr:pic>
      <xdr:nvPicPr>
        <xdr:cNvPr id="11" name="Рисунок 3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915150" y="5857875"/>
          <a:ext cx="6096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33</xdr:row>
      <xdr:rowOff>0</xdr:rowOff>
    </xdr:from>
    <xdr:to>
      <xdr:col>7</xdr:col>
      <xdr:colOff>609600</xdr:colOff>
      <xdr:row>33</xdr:row>
      <xdr:rowOff>180975</xdr:rowOff>
    </xdr:to>
    <xdr:pic>
      <xdr:nvPicPr>
        <xdr:cNvPr id="12" name="Рисунок 55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915150" y="6191250"/>
          <a:ext cx="6096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34</xdr:row>
      <xdr:rowOff>0</xdr:rowOff>
    </xdr:from>
    <xdr:to>
      <xdr:col>7</xdr:col>
      <xdr:colOff>609600</xdr:colOff>
      <xdr:row>34</xdr:row>
      <xdr:rowOff>190500</xdr:rowOff>
    </xdr:to>
    <xdr:pic>
      <xdr:nvPicPr>
        <xdr:cNvPr id="13" name="Picture 5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915150" y="6362700"/>
          <a:ext cx="6096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35</xdr:row>
      <xdr:rowOff>0</xdr:rowOff>
    </xdr:from>
    <xdr:to>
      <xdr:col>7</xdr:col>
      <xdr:colOff>609600</xdr:colOff>
      <xdr:row>35</xdr:row>
      <xdr:rowOff>114300</xdr:rowOff>
    </xdr:to>
    <xdr:pic>
      <xdr:nvPicPr>
        <xdr:cNvPr id="14" name="Рисунок 3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915150" y="6534150"/>
          <a:ext cx="6096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36</xdr:row>
      <xdr:rowOff>0</xdr:rowOff>
    </xdr:from>
    <xdr:to>
      <xdr:col>7</xdr:col>
      <xdr:colOff>2181225</xdr:colOff>
      <xdr:row>37</xdr:row>
      <xdr:rowOff>76200</xdr:rowOff>
    </xdr:to>
    <xdr:pic>
      <xdr:nvPicPr>
        <xdr:cNvPr id="15" name="Рисунок 3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915150" y="6705600"/>
          <a:ext cx="6096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38</xdr:row>
      <xdr:rowOff>0</xdr:rowOff>
    </xdr:from>
    <xdr:to>
      <xdr:col>7</xdr:col>
      <xdr:colOff>2114550</xdr:colOff>
      <xdr:row>39</xdr:row>
      <xdr:rowOff>85725</xdr:rowOff>
    </xdr:to>
    <xdr:pic>
      <xdr:nvPicPr>
        <xdr:cNvPr id="16" name="Рисунок 4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915150" y="7038975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40</xdr:row>
      <xdr:rowOff>0</xdr:rowOff>
    </xdr:from>
    <xdr:to>
      <xdr:col>7</xdr:col>
      <xdr:colOff>2171700</xdr:colOff>
      <xdr:row>41</xdr:row>
      <xdr:rowOff>76200</xdr:rowOff>
    </xdr:to>
    <xdr:pic>
      <xdr:nvPicPr>
        <xdr:cNvPr id="17" name="Рисунок 4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915150" y="7372350"/>
          <a:ext cx="6096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42</xdr:row>
      <xdr:rowOff>0</xdr:rowOff>
    </xdr:from>
    <xdr:to>
      <xdr:col>7</xdr:col>
      <xdr:colOff>2143125</xdr:colOff>
      <xdr:row>43</xdr:row>
      <xdr:rowOff>76200</xdr:rowOff>
    </xdr:to>
    <xdr:pic>
      <xdr:nvPicPr>
        <xdr:cNvPr id="18" name="Рисунок 46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6915150" y="7705725"/>
          <a:ext cx="6096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44</xdr:row>
      <xdr:rowOff>0</xdr:rowOff>
    </xdr:from>
    <xdr:to>
      <xdr:col>7</xdr:col>
      <xdr:colOff>2124075</xdr:colOff>
      <xdr:row>45</xdr:row>
      <xdr:rowOff>76200</xdr:rowOff>
    </xdr:to>
    <xdr:pic>
      <xdr:nvPicPr>
        <xdr:cNvPr id="19" name="Рисунок 4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6915150" y="8039100"/>
          <a:ext cx="6096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46</xdr:row>
      <xdr:rowOff>0</xdr:rowOff>
    </xdr:from>
    <xdr:to>
      <xdr:col>7</xdr:col>
      <xdr:colOff>2162175</xdr:colOff>
      <xdr:row>47</xdr:row>
      <xdr:rowOff>66675</xdr:rowOff>
    </xdr:to>
    <xdr:pic>
      <xdr:nvPicPr>
        <xdr:cNvPr id="20" name="Picture 5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6915150" y="8372475"/>
          <a:ext cx="6096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48</xdr:row>
      <xdr:rowOff>0</xdr:rowOff>
    </xdr:from>
    <xdr:to>
      <xdr:col>7</xdr:col>
      <xdr:colOff>609600</xdr:colOff>
      <xdr:row>48</xdr:row>
      <xdr:rowOff>133350</xdr:rowOff>
    </xdr:to>
    <xdr:pic>
      <xdr:nvPicPr>
        <xdr:cNvPr id="21" name="Picture 5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915150" y="8705850"/>
          <a:ext cx="6096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49</xdr:row>
      <xdr:rowOff>0</xdr:rowOff>
    </xdr:from>
    <xdr:to>
      <xdr:col>7</xdr:col>
      <xdr:colOff>2171700</xdr:colOff>
      <xdr:row>50</xdr:row>
      <xdr:rowOff>85725</xdr:rowOff>
    </xdr:to>
    <xdr:pic>
      <xdr:nvPicPr>
        <xdr:cNvPr id="22" name="Picture 49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6915150" y="8877300"/>
          <a:ext cx="609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51</xdr:row>
      <xdr:rowOff>0</xdr:rowOff>
    </xdr:from>
    <xdr:to>
      <xdr:col>7</xdr:col>
      <xdr:colOff>609600</xdr:colOff>
      <xdr:row>51</xdr:row>
      <xdr:rowOff>171450</xdr:rowOff>
    </xdr:to>
    <xdr:pic>
      <xdr:nvPicPr>
        <xdr:cNvPr id="23" name="Picture 48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915150" y="9210675"/>
          <a:ext cx="6096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52</xdr:row>
      <xdr:rowOff>0</xdr:rowOff>
    </xdr:from>
    <xdr:to>
      <xdr:col>7</xdr:col>
      <xdr:colOff>2143125</xdr:colOff>
      <xdr:row>53</xdr:row>
      <xdr:rowOff>95250</xdr:rowOff>
    </xdr:to>
    <xdr:pic>
      <xdr:nvPicPr>
        <xdr:cNvPr id="24" name="Picture 4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915150" y="9382125"/>
          <a:ext cx="6096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794"/>
  <sheetViews>
    <sheetView tabSelected="1" topLeftCell="A766" workbookViewId="0">
      <selection activeCell="B552" sqref="B552"/>
    </sheetView>
  </sheetViews>
  <sheetFormatPr defaultRowHeight="15" x14ac:dyDescent="0.25"/>
  <cols>
    <col min="1" max="1" width="9.140625" customWidth="1"/>
    <col min="2" max="2" width="35.42578125" customWidth="1"/>
    <col min="3" max="3" width="13.5703125" customWidth="1"/>
    <col min="4" max="4" width="11.7109375" customWidth="1"/>
    <col min="6" max="6" width="15.5703125" customWidth="1"/>
    <col min="257" max="257" width="9.140625" customWidth="1"/>
    <col min="258" max="258" width="35.42578125" customWidth="1"/>
    <col min="259" max="259" width="13.5703125" customWidth="1"/>
    <col min="260" max="260" width="11.7109375" customWidth="1"/>
    <col min="262" max="262" width="15.5703125" customWidth="1"/>
    <col min="513" max="513" width="9.140625" customWidth="1"/>
    <col min="514" max="514" width="35.42578125" customWidth="1"/>
    <col min="515" max="515" width="13.5703125" customWidth="1"/>
    <col min="516" max="516" width="11.7109375" customWidth="1"/>
    <col min="518" max="518" width="15.5703125" customWidth="1"/>
    <col min="769" max="769" width="9.140625" customWidth="1"/>
    <col min="770" max="770" width="35.42578125" customWidth="1"/>
    <col min="771" max="771" width="13.5703125" customWidth="1"/>
    <col min="772" max="772" width="11.7109375" customWidth="1"/>
    <col min="774" max="774" width="15.5703125" customWidth="1"/>
    <col min="1025" max="1025" width="9.140625" customWidth="1"/>
    <col min="1026" max="1026" width="35.42578125" customWidth="1"/>
    <col min="1027" max="1027" width="13.5703125" customWidth="1"/>
    <col min="1028" max="1028" width="11.7109375" customWidth="1"/>
    <col min="1030" max="1030" width="15.5703125" customWidth="1"/>
    <col min="1281" max="1281" width="9.140625" customWidth="1"/>
    <col min="1282" max="1282" width="35.42578125" customWidth="1"/>
    <col min="1283" max="1283" width="13.5703125" customWidth="1"/>
    <col min="1284" max="1284" width="11.7109375" customWidth="1"/>
    <col min="1286" max="1286" width="15.5703125" customWidth="1"/>
    <col min="1537" max="1537" width="9.140625" customWidth="1"/>
    <col min="1538" max="1538" width="35.42578125" customWidth="1"/>
    <col min="1539" max="1539" width="13.5703125" customWidth="1"/>
    <col min="1540" max="1540" width="11.7109375" customWidth="1"/>
    <col min="1542" max="1542" width="15.5703125" customWidth="1"/>
    <col min="1793" max="1793" width="9.140625" customWidth="1"/>
    <col min="1794" max="1794" width="35.42578125" customWidth="1"/>
    <col min="1795" max="1795" width="13.5703125" customWidth="1"/>
    <col min="1796" max="1796" width="11.7109375" customWidth="1"/>
    <col min="1798" max="1798" width="15.5703125" customWidth="1"/>
    <col min="2049" max="2049" width="9.140625" customWidth="1"/>
    <col min="2050" max="2050" width="35.42578125" customWidth="1"/>
    <col min="2051" max="2051" width="13.5703125" customWidth="1"/>
    <col min="2052" max="2052" width="11.7109375" customWidth="1"/>
    <col min="2054" max="2054" width="15.5703125" customWidth="1"/>
    <col min="2305" max="2305" width="9.140625" customWidth="1"/>
    <col min="2306" max="2306" width="35.42578125" customWidth="1"/>
    <col min="2307" max="2307" width="13.5703125" customWidth="1"/>
    <col min="2308" max="2308" width="11.7109375" customWidth="1"/>
    <col min="2310" max="2310" width="15.5703125" customWidth="1"/>
    <col min="2561" max="2561" width="9.140625" customWidth="1"/>
    <col min="2562" max="2562" width="35.42578125" customWidth="1"/>
    <col min="2563" max="2563" width="13.5703125" customWidth="1"/>
    <col min="2564" max="2564" width="11.7109375" customWidth="1"/>
    <col min="2566" max="2566" width="15.5703125" customWidth="1"/>
    <col min="2817" max="2817" width="9.140625" customWidth="1"/>
    <col min="2818" max="2818" width="35.42578125" customWidth="1"/>
    <col min="2819" max="2819" width="13.5703125" customWidth="1"/>
    <col min="2820" max="2820" width="11.7109375" customWidth="1"/>
    <col min="2822" max="2822" width="15.5703125" customWidth="1"/>
    <col min="3073" max="3073" width="9.140625" customWidth="1"/>
    <col min="3074" max="3074" width="35.42578125" customWidth="1"/>
    <col min="3075" max="3075" width="13.5703125" customWidth="1"/>
    <col min="3076" max="3076" width="11.7109375" customWidth="1"/>
    <col min="3078" max="3078" width="15.5703125" customWidth="1"/>
    <col min="3329" max="3329" width="9.140625" customWidth="1"/>
    <col min="3330" max="3330" width="35.42578125" customWidth="1"/>
    <col min="3331" max="3331" width="13.5703125" customWidth="1"/>
    <col min="3332" max="3332" width="11.7109375" customWidth="1"/>
    <col min="3334" max="3334" width="15.5703125" customWidth="1"/>
    <col min="3585" max="3585" width="9.140625" customWidth="1"/>
    <col min="3586" max="3586" width="35.42578125" customWidth="1"/>
    <col min="3587" max="3587" width="13.5703125" customWidth="1"/>
    <col min="3588" max="3588" width="11.7109375" customWidth="1"/>
    <col min="3590" max="3590" width="15.5703125" customWidth="1"/>
    <col min="3841" max="3841" width="9.140625" customWidth="1"/>
    <col min="3842" max="3842" width="35.42578125" customWidth="1"/>
    <col min="3843" max="3843" width="13.5703125" customWidth="1"/>
    <col min="3844" max="3844" width="11.7109375" customWidth="1"/>
    <col min="3846" max="3846" width="15.5703125" customWidth="1"/>
    <col min="4097" max="4097" width="9.140625" customWidth="1"/>
    <col min="4098" max="4098" width="35.42578125" customWidth="1"/>
    <col min="4099" max="4099" width="13.5703125" customWidth="1"/>
    <col min="4100" max="4100" width="11.7109375" customWidth="1"/>
    <col min="4102" max="4102" width="15.5703125" customWidth="1"/>
    <col min="4353" max="4353" width="9.140625" customWidth="1"/>
    <col min="4354" max="4354" width="35.42578125" customWidth="1"/>
    <col min="4355" max="4355" width="13.5703125" customWidth="1"/>
    <col min="4356" max="4356" width="11.7109375" customWidth="1"/>
    <col min="4358" max="4358" width="15.5703125" customWidth="1"/>
    <col min="4609" max="4609" width="9.140625" customWidth="1"/>
    <col min="4610" max="4610" width="35.42578125" customWidth="1"/>
    <col min="4611" max="4611" width="13.5703125" customWidth="1"/>
    <col min="4612" max="4612" width="11.7109375" customWidth="1"/>
    <col min="4614" max="4614" width="15.5703125" customWidth="1"/>
    <col min="4865" max="4865" width="9.140625" customWidth="1"/>
    <col min="4866" max="4866" width="35.42578125" customWidth="1"/>
    <col min="4867" max="4867" width="13.5703125" customWidth="1"/>
    <col min="4868" max="4868" width="11.7109375" customWidth="1"/>
    <col min="4870" max="4870" width="15.5703125" customWidth="1"/>
    <col min="5121" max="5121" width="9.140625" customWidth="1"/>
    <col min="5122" max="5122" width="35.42578125" customWidth="1"/>
    <col min="5123" max="5123" width="13.5703125" customWidth="1"/>
    <col min="5124" max="5124" width="11.7109375" customWidth="1"/>
    <col min="5126" max="5126" width="15.5703125" customWidth="1"/>
    <col min="5377" max="5377" width="9.140625" customWidth="1"/>
    <col min="5378" max="5378" width="35.42578125" customWidth="1"/>
    <col min="5379" max="5379" width="13.5703125" customWidth="1"/>
    <col min="5380" max="5380" width="11.7109375" customWidth="1"/>
    <col min="5382" max="5382" width="15.5703125" customWidth="1"/>
    <col min="5633" max="5633" width="9.140625" customWidth="1"/>
    <col min="5634" max="5634" width="35.42578125" customWidth="1"/>
    <col min="5635" max="5635" width="13.5703125" customWidth="1"/>
    <col min="5636" max="5636" width="11.7109375" customWidth="1"/>
    <col min="5638" max="5638" width="15.5703125" customWidth="1"/>
    <col min="5889" max="5889" width="9.140625" customWidth="1"/>
    <col min="5890" max="5890" width="35.42578125" customWidth="1"/>
    <col min="5891" max="5891" width="13.5703125" customWidth="1"/>
    <col min="5892" max="5892" width="11.7109375" customWidth="1"/>
    <col min="5894" max="5894" width="15.5703125" customWidth="1"/>
    <col min="6145" max="6145" width="9.140625" customWidth="1"/>
    <col min="6146" max="6146" width="35.42578125" customWidth="1"/>
    <col min="6147" max="6147" width="13.5703125" customWidth="1"/>
    <col min="6148" max="6148" width="11.7109375" customWidth="1"/>
    <col min="6150" max="6150" width="15.5703125" customWidth="1"/>
    <col min="6401" max="6401" width="9.140625" customWidth="1"/>
    <col min="6402" max="6402" width="35.42578125" customWidth="1"/>
    <col min="6403" max="6403" width="13.5703125" customWidth="1"/>
    <col min="6404" max="6404" width="11.7109375" customWidth="1"/>
    <col min="6406" max="6406" width="15.5703125" customWidth="1"/>
    <col min="6657" max="6657" width="9.140625" customWidth="1"/>
    <col min="6658" max="6658" width="35.42578125" customWidth="1"/>
    <col min="6659" max="6659" width="13.5703125" customWidth="1"/>
    <col min="6660" max="6660" width="11.7109375" customWidth="1"/>
    <col min="6662" max="6662" width="15.5703125" customWidth="1"/>
    <col min="6913" max="6913" width="9.140625" customWidth="1"/>
    <col min="6914" max="6914" width="35.42578125" customWidth="1"/>
    <col min="6915" max="6915" width="13.5703125" customWidth="1"/>
    <col min="6916" max="6916" width="11.7109375" customWidth="1"/>
    <col min="6918" max="6918" width="15.5703125" customWidth="1"/>
    <col min="7169" max="7169" width="9.140625" customWidth="1"/>
    <col min="7170" max="7170" width="35.42578125" customWidth="1"/>
    <col min="7171" max="7171" width="13.5703125" customWidth="1"/>
    <col min="7172" max="7172" width="11.7109375" customWidth="1"/>
    <col min="7174" max="7174" width="15.5703125" customWidth="1"/>
    <col min="7425" max="7425" width="9.140625" customWidth="1"/>
    <col min="7426" max="7426" width="35.42578125" customWidth="1"/>
    <col min="7427" max="7427" width="13.5703125" customWidth="1"/>
    <col min="7428" max="7428" width="11.7109375" customWidth="1"/>
    <col min="7430" max="7430" width="15.5703125" customWidth="1"/>
    <col min="7681" max="7681" width="9.140625" customWidth="1"/>
    <col min="7682" max="7682" width="35.42578125" customWidth="1"/>
    <col min="7683" max="7683" width="13.5703125" customWidth="1"/>
    <col min="7684" max="7684" width="11.7109375" customWidth="1"/>
    <col min="7686" max="7686" width="15.5703125" customWidth="1"/>
    <col min="7937" max="7937" width="9.140625" customWidth="1"/>
    <col min="7938" max="7938" width="35.42578125" customWidth="1"/>
    <col min="7939" max="7939" width="13.5703125" customWidth="1"/>
    <col min="7940" max="7940" width="11.7109375" customWidth="1"/>
    <col min="7942" max="7942" width="15.5703125" customWidth="1"/>
    <col min="8193" max="8193" width="9.140625" customWidth="1"/>
    <col min="8194" max="8194" width="35.42578125" customWidth="1"/>
    <col min="8195" max="8195" width="13.5703125" customWidth="1"/>
    <col min="8196" max="8196" width="11.7109375" customWidth="1"/>
    <col min="8198" max="8198" width="15.5703125" customWidth="1"/>
    <col min="8449" max="8449" width="9.140625" customWidth="1"/>
    <col min="8450" max="8450" width="35.42578125" customWidth="1"/>
    <col min="8451" max="8451" width="13.5703125" customWidth="1"/>
    <col min="8452" max="8452" width="11.7109375" customWidth="1"/>
    <col min="8454" max="8454" width="15.5703125" customWidth="1"/>
    <col min="8705" max="8705" width="9.140625" customWidth="1"/>
    <col min="8706" max="8706" width="35.42578125" customWidth="1"/>
    <col min="8707" max="8707" width="13.5703125" customWidth="1"/>
    <col min="8708" max="8708" width="11.7109375" customWidth="1"/>
    <col min="8710" max="8710" width="15.5703125" customWidth="1"/>
    <col min="8961" max="8961" width="9.140625" customWidth="1"/>
    <col min="8962" max="8962" width="35.42578125" customWidth="1"/>
    <col min="8963" max="8963" width="13.5703125" customWidth="1"/>
    <col min="8964" max="8964" width="11.7109375" customWidth="1"/>
    <col min="8966" max="8966" width="15.5703125" customWidth="1"/>
    <col min="9217" max="9217" width="9.140625" customWidth="1"/>
    <col min="9218" max="9218" width="35.42578125" customWidth="1"/>
    <col min="9219" max="9219" width="13.5703125" customWidth="1"/>
    <col min="9220" max="9220" width="11.7109375" customWidth="1"/>
    <col min="9222" max="9222" width="15.5703125" customWidth="1"/>
    <col min="9473" max="9473" width="9.140625" customWidth="1"/>
    <col min="9474" max="9474" width="35.42578125" customWidth="1"/>
    <col min="9475" max="9475" width="13.5703125" customWidth="1"/>
    <col min="9476" max="9476" width="11.7109375" customWidth="1"/>
    <col min="9478" max="9478" width="15.5703125" customWidth="1"/>
    <col min="9729" max="9729" width="9.140625" customWidth="1"/>
    <col min="9730" max="9730" width="35.42578125" customWidth="1"/>
    <col min="9731" max="9731" width="13.5703125" customWidth="1"/>
    <col min="9732" max="9732" width="11.7109375" customWidth="1"/>
    <col min="9734" max="9734" width="15.5703125" customWidth="1"/>
    <col min="9985" max="9985" width="9.140625" customWidth="1"/>
    <col min="9986" max="9986" width="35.42578125" customWidth="1"/>
    <col min="9987" max="9987" width="13.5703125" customWidth="1"/>
    <col min="9988" max="9988" width="11.7109375" customWidth="1"/>
    <col min="9990" max="9990" width="15.5703125" customWidth="1"/>
    <col min="10241" max="10241" width="9.140625" customWidth="1"/>
    <col min="10242" max="10242" width="35.42578125" customWidth="1"/>
    <col min="10243" max="10243" width="13.5703125" customWidth="1"/>
    <col min="10244" max="10244" width="11.7109375" customWidth="1"/>
    <col min="10246" max="10246" width="15.5703125" customWidth="1"/>
    <col min="10497" max="10497" width="9.140625" customWidth="1"/>
    <col min="10498" max="10498" width="35.42578125" customWidth="1"/>
    <col min="10499" max="10499" width="13.5703125" customWidth="1"/>
    <col min="10500" max="10500" width="11.7109375" customWidth="1"/>
    <col min="10502" max="10502" width="15.5703125" customWidth="1"/>
    <col min="10753" max="10753" width="9.140625" customWidth="1"/>
    <col min="10754" max="10754" width="35.42578125" customWidth="1"/>
    <col min="10755" max="10755" width="13.5703125" customWidth="1"/>
    <col min="10756" max="10756" width="11.7109375" customWidth="1"/>
    <col min="10758" max="10758" width="15.5703125" customWidth="1"/>
    <col min="11009" max="11009" width="9.140625" customWidth="1"/>
    <col min="11010" max="11010" width="35.42578125" customWidth="1"/>
    <col min="11011" max="11011" width="13.5703125" customWidth="1"/>
    <col min="11012" max="11012" width="11.7109375" customWidth="1"/>
    <col min="11014" max="11014" width="15.5703125" customWidth="1"/>
    <col min="11265" max="11265" width="9.140625" customWidth="1"/>
    <col min="11266" max="11266" width="35.42578125" customWidth="1"/>
    <col min="11267" max="11267" width="13.5703125" customWidth="1"/>
    <col min="11268" max="11268" width="11.7109375" customWidth="1"/>
    <col min="11270" max="11270" width="15.5703125" customWidth="1"/>
    <col min="11521" max="11521" width="9.140625" customWidth="1"/>
    <col min="11522" max="11522" width="35.42578125" customWidth="1"/>
    <col min="11523" max="11523" width="13.5703125" customWidth="1"/>
    <col min="11524" max="11524" width="11.7109375" customWidth="1"/>
    <col min="11526" max="11526" width="15.5703125" customWidth="1"/>
    <col min="11777" max="11777" width="9.140625" customWidth="1"/>
    <col min="11778" max="11778" width="35.42578125" customWidth="1"/>
    <col min="11779" max="11779" width="13.5703125" customWidth="1"/>
    <col min="11780" max="11780" width="11.7109375" customWidth="1"/>
    <col min="11782" max="11782" width="15.5703125" customWidth="1"/>
    <col min="12033" max="12033" width="9.140625" customWidth="1"/>
    <col min="12034" max="12034" width="35.42578125" customWidth="1"/>
    <col min="12035" max="12035" width="13.5703125" customWidth="1"/>
    <col min="12036" max="12036" width="11.7109375" customWidth="1"/>
    <col min="12038" max="12038" width="15.5703125" customWidth="1"/>
    <col min="12289" max="12289" width="9.140625" customWidth="1"/>
    <col min="12290" max="12290" width="35.42578125" customWidth="1"/>
    <col min="12291" max="12291" width="13.5703125" customWidth="1"/>
    <col min="12292" max="12292" width="11.7109375" customWidth="1"/>
    <col min="12294" max="12294" width="15.5703125" customWidth="1"/>
    <col min="12545" max="12545" width="9.140625" customWidth="1"/>
    <col min="12546" max="12546" width="35.42578125" customWidth="1"/>
    <col min="12547" max="12547" width="13.5703125" customWidth="1"/>
    <col min="12548" max="12548" width="11.7109375" customWidth="1"/>
    <col min="12550" max="12550" width="15.5703125" customWidth="1"/>
    <col min="12801" max="12801" width="9.140625" customWidth="1"/>
    <col min="12802" max="12802" width="35.42578125" customWidth="1"/>
    <col min="12803" max="12803" width="13.5703125" customWidth="1"/>
    <col min="12804" max="12804" width="11.7109375" customWidth="1"/>
    <col min="12806" max="12806" width="15.5703125" customWidth="1"/>
    <col min="13057" max="13057" width="9.140625" customWidth="1"/>
    <col min="13058" max="13058" width="35.42578125" customWidth="1"/>
    <col min="13059" max="13059" width="13.5703125" customWidth="1"/>
    <col min="13060" max="13060" width="11.7109375" customWidth="1"/>
    <col min="13062" max="13062" width="15.5703125" customWidth="1"/>
    <col min="13313" max="13313" width="9.140625" customWidth="1"/>
    <col min="13314" max="13314" width="35.42578125" customWidth="1"/>
    <col min="13315" max="13315" width="13.5703125" customWidth="1"/>
    <col min="13316" max="13316" width="11.7109375" customWidth="1"/>
    <col min="13318" max="13318" width="15.5703125" customWidth="1"/>
    <col min="13569" max="13569" width="9.140625" customWidth="1"/>
    <col min="13570" max="13570" width="35.42578125" customWidth="1"/>
    <col min="13571" max="13571" width="13.5703125" customWidth="1"/>
    <col min="13572" max="13572" width="11.7109375" customWidth="1"/>
    <col min="13574" max="13574" width="15.5703125" customWidth="1"/>
    <col min="13825" max="13825" width="9.140625" customWidth="1"/>
    <col min="13826" max="13826" width="35.42578125" customWidth="1"/>
    <col min="13827" max="13827" width="13.5703125" customWidth="1"/>
    <col min="13828" max="13828" width="11.7109375" customWidth="1"/>
    <col min="13830" max="13830" width="15.5703125" customWidth="1"/>
    <col min="14081" max="14081" width="9.140625" customWidth="1"/>
    <col min="14082" max="14082" width="35.42578125" customWidth="1"/>
    <col min="14083" max="14083" width="13.5703125" customWidth="1"/>
    <col min="14084" max="14084" width="11.7109375" customWidth="1"/>
    <col min="14086" max="14086" width="15.5703125" customWidth="1"/>
    <col min="14337" max="14337" width="9.140625" customWidth="1"/>
    <col min="14338" max="14338" width="35.42578125" customWidth="1"/>
    <col min="14339" max="14339" width="13.5703125" customWidth="1"/>
    <col min="14340" max="14340" width="11.7109375" customWidth="1"/>
    <col min="14342" max="14342" width="15.5703125" customWidth="1"/>
    <col min="14593" max="14593" width="9.140625" customWidth="1"/>
    <col min="14594" max="14594" width="35.42578125" customWidth="1"/>
    <col min="14595" max="14595" width="13.5703125" customWidth="1"/>
    <col min="14596" max="14596" width="11.7109375" customWidth="1"/>
    <col min="14598" max="14598" width="15.5703125" customWidth="1"/>
    <col min="14849" max="14849" width="9.140625" customWidth="1"/>
    <col min="14850" max="14850" width="35.42578125" customWidth="1"/>
    <col min="14851" max="14851" width="13.5703125" customWidth="1"/>
    <col min="14852" max="14852" width="11.7109375" customWidth="1"/>
    <col min="14854" max="14854" width="15.5703125" customWidth="1"/>
    <col min="15105" max="15105" width="9.140625" customWidth="1"/>
    <col min="15106" max="15106" width="35.42578125" customWidth="1"/>
    <col min="15107" max="15107" width="13.5703125" customWidth="1"/>
    <col min="15108" max="15108" width="11.7109375" customWidth="1"/>
    <col min="15110" max="15110" width="15.5703125" customWidth="1"/>
    <col min="15361" max="15361" width="9.140625" customWidth="1"/>
    <col min="15362" max="15362" width="35.42578125" customWidth="1"/>
    <col min="15363" max="15363" width="13.5703125" customWidth="1"/>
    <col min="15364" max="15364" width="11.7109375" customWidth="1"/>
    <col min="15366" max="15366" width="15.5703125" customWidth="1"/>
    <col min="15617" max="15617" width="9.140625" customWidth="1"/>
    <col min="15618" max="15618" width="35.42578125" customWidth="1"/>
    <col min="15619" max="15619" width="13.5703125" customWidth="1"/>
    <col min="15620" max="15620" width="11.7109375" customWidth="1"/>
    <col min="15622" max="15622" width="15.5703125" customWidth="1"/>
    <col min="15873" max="15873" width="9.140625" customWidth="1"/>
    <col min="15874" max="15874" width="35.42578125" customWidth="1"/>
    <col min="15875" max="15875" width="13.5703125" customWidth="1"/>
    <col min="15876" max="15876" width="11.7109375" customWidth="1"/>
    <col min="15878" max="15878" width="15.5703125" customWidth="1"/>
    <col min="16129" max="16129" width="9.140625" customWidth="1"/>
    <col min="16130" max="16130" width="35.42578125" customWidth="1"/>
    <col min="16131" max="16131" width="13.5703125" customWidth="1"/>
    <col min="16132" max="16132" width="11.7109375" customWidth="1"/>
    <col min="16134" max="16134" width="15.5703125" customWidth="1"/>
  </cols>
  <sheetData>
    <row r="1" spans="1:10" s="2" customFormat="1" ht="14.25" customHeight="1" x14ac:dyDescent="0.25">
      <c r="A1" s="357" t="s">
        <v>0</v>
      </c>
      <c r="B1" s="357"/>
      <c r="C1" s="1"/>
      <c r="D1" s="1"/>
      <c r="E1" s="1"/>
      <c r="F1" s="358" t="s">
        <v>1</v>
      </c>
      <c r="G1" s="358"/>
      <c r="H1" s="358"/>
      <c r="I1" s="357"/>
      <c r="J1" s="357"/>
    </row>
    <row r="2" spans="1:10" s="2" customFormat="1" ht="14.25" customHeight="1" x14ac:dyDescent="0.25">
      <c r="A2" s="1" t="s">
        <v>2</v>
      </c>
      <c r="C2" s="1"/>
      <c r="D2" s="1"/>
      <c r="E2" s="1"/>
      <c r="F2" s="1" t="s">
        <v>3</v>
      </c>
      <c r="G2" s="1"/>
      <c r="I2" s="1"/>
    </row>
    <row r="3" spans="1:10" s="2" customFormat="1" ht="14.25" customHeight="1" x14ac:dyDescent="0.25">
      <c r="A3" s="1"/>
      <c r="C3" s="1"/>
      <c r="D3" s="1"/>
      <c r="E3" s="1"/>
      <c r="F3" s="1" t="s">
        <v>4</v>
      </c>
      <c r="I3" s="1"/>
    </row>
    <row r="4" spans="1:10" s="2" customFormat="1" ht="16.5" customHeight="1" x14ac:dyDescent="0.25">
      <c r="A4" s="1" t="s">
        <v>5</v>
      </c>
      <c r="B4" s="1" t="s">
        <v>6</v>
      </c>
      <c r="C4" s="1"/>
      <c r="D4" s="1"/>
      <c r="E4" s="1"/>
      <c r="F4" s="1" t="s">
        <v>7</v>
      </c>
      <c r="G4" s="1"/>
      <c r="I4" s="1"/>
    </row>
    <row r="5" spans="1:10" s="2" customFormat="1" ht="16.5" customHeight="1" x14ac:dyDescent="0.25">
      <c r="A5" s="1"/>
      <c r="C5" s="1"/>
      <c r="D5" s="1"/>
      <c r="E5" s="1"/>
      <c r="F5" s="1"/>
      <c r="G5" s="1"/>
      <c r="I5" s="1"/>
    </row>
    <row r="6" spans="1:10" s="2" customFormat="1" ht="14.25" customHeight="1" x14ac:dyDescent="0.25">
      <c r="A6" s="1" t="s">
        <v>8</v>
      </c>
      <c r="C6" s="1"/>
      <c r="D6" s="1"/>
      <c r="E6" s="1"/>
      <c r="I6" s="1"/>
    </row>
    <row r="7" spans="1:10" s="2" customFormat="1" ht="14.25" customHeight="1" x14ac:dyDescent="0.25">
      <c r="A7" s="1"/>
      <c r="C7" s="1"/>
      <c r="D7" s="1"/>
      <c r="E7" s="1"/>
      <c r="F7" s="1"/>
      <c r="G7" s="1"/>
      <c r="I7" s="1"/>
    </row>
    <row r="8" spans="1:10" s="2" customFormat="1" ht="17.25" customHeight="1" x14ac:dyDescent="0.25">
      <c r="A8" s="1" t="s">
        <v>9</v>
      </c>
      <c r="B8" s="1"/>
      <c r="C8" s="1"/>
      <c r="D8" s="1"/>
      <c r="E8" s="1"/>
      <c r="G8" s="1"/>
      <c r="I8" s="1"/>
      <c r="J8" s="1"/>
    </row>
    <row r="9" spans="1:10" x14ac:dyDescent="0.25">
      <c r="A9" s="3"/>
      <c r="B9" s="3"/>
      <c r="C9" s="3"/>
      <c r="D9" s="3"/>
      <c r="E9" s="3"/>
      <c r="F9" s="4"/>
      <c r="G9" s="3"/>
      <c r="H9" s="4"/>
      <c r="I9" s="3"/>
      <c r="J9" s="3"/>
    </row>
    <row r="10" spans="1:10" x14ac:dyDescent="0.25">
      <c r="A10" s="359" t="s">
        <v>10</v>
      </c>
      <c r="B10" s="359"/>
      <c r="C10" s="359"/>
      <c r="D10" s="359"/>
      <c r="E10" s="359"/>
      <c r="F10" s="359"/>
      <c r="G10" s="359"/>
      <c r="H10" s="359"/>
      <c r="I10" s="359"/>
      <c r="J10" s="359"/>
    </row>
    <row r="11" spans="1:10" x14ac:dyDescent="0.25">
      <c r="A11" s="359" t="s">
        <v>11</v>
      </c>
      <c r="B11" s="359"/>
      <c r="C11" s="359"/>
      <c r="D11" s="359"/>
      <c r="E11" s="359"/>
      <c r="F11" s="359"/>
      <c r="G11" s="359"/>
      <c r="H11" s="359"/>
      <c r="I11" s="359"/>
      <c r="J11" s="359"/>
    </row>
    <row r="12" spans="1:10" x14ac:dyDescent="0.25">
      <c r="A12" s="359" t="s">
        <v>12</v>
      </c>
      <c r="B12" s="359"/>
      <c r="C12" s="359"/>
      <c r="D12" s="359"/>
      <c r="E12" s="359"/>
      <c r="F12" s="359"/>
      <c r="G12" s="359"/>
      <c r="H12" s="359"/>
      <c r="I12" s="359"/>
      <c r="J12" s="359"/>
    </row>
    <row r="13" spans="1:10" ht="8.25" customHeight="1" thickBot="1" x14ac:dyDescent="0.3">
      <c r="A13" s="4"/>
      <c r="B13" s="5"/>
      <c r="C13" s="5"/>
      <c r="D13" s="5"/>
      <c r="E13" s="5"/>
      <c r="F13" s="5"/>
      <c r="G13" s="5"/>
      <c r="H13" s="5"/>
      <c r="I13" s="4"/>
      <c r="J13" s="5"/>
    </row>
    <row r="14" spans="1:10" ht="27.75" customHeight="1" x14ac:dyDescent="0.25">
      <c r="A14" s="360" t="s">
        <v>13</v>
      </c>
      <c r="B14" s="360" t="s">
        <v>14</v>
      </c>
      <c r="C14" s="360" t="s">
        <v>15</v>
      </c>
      <c r="D14" s="360" t="s">
        <v>16</v>
      </c>
      <c r="E14" s="360" t="s">
        <v>17</v>
      </c>
      <c r="F14" s="360" t="s">
        <v>18</v>
      </c>
      <c r="G14" s="360" t="s">
        <v>19</v>
      </c>
      <c r="H14" s="6" t="s">
        <v>20</v>
      </c>
      <c r="I14" s="360"/>
      <c r="J14" s="360"/>
    </row>
    <row r="15" spans="1:10" ht="29.25" customHeight="1" thickBot="1" x14ac:dyDescent="0.3">
      <c r="A15" s="361"/>
      <c r="B15" s="361"/>
      <c r="C15" s="361"/>
      <c r="D15" s="361"/>
      <c r="E15" s="361"/>
      <c r="F15" s="361"/>
      <c r="G15" s="361"/>
      <c r="H15" s="7" t="s">
        <v>21</v>
      </c>
      <c r="I15" s="361"/>
      <c r="J15" s="361"/>
    </row>
    <row r="16" spans="1:10" ht="25.5" customHeight="1" x14ac:dyDescent="0.25">
      <c r="A16" s="362">
        <v>1</v>
      </c>
      <c r="B16" s="362" t="s">
        <v>22</v>
      </c>
      <c r="C16" s="8" t="s">
        <v>23</v>
      </c>
      <c r="D16" s="362" t="s">
        <v>24</v>
      </c>
      <c r="E16" s="362" t="s">
        <v>25</v>
      </c>
      <c r="F16" s="362" t="s">
        <v>26</v>
      </c>
      <c r="G16" s="362">
        <v>26</v>
      </c>
      <c r="H16" s="364"/>
      <c r="I16" s="362"/>
      <c r="J16" s="362"/>
    </row>
    <row r="17" spans="1:10" ht="15.75" thickBot="1" x14ac:dyDescent="0.3">
      <c r="A17" s="363"/>
      <c r="B17" s="363"/>
      <c r="C17" s="9" t="s">
        <v>27</v>
      </c>
      <c r="D17" s="363"/>
      <c r="E17" s="363"/>
      <c r="F17" s="363"/>
      <c r="G17" s="363"/>
      <c r="H17" s="365"/>
      <c r="I17" s="363"/>
      <c r="J17" s="363"/>
    </row>
    <row r="18" spans="1:10" ht="15.75" thickBot="1" x14ac:dyDescent="0.3">
      <c r="A18" s="10">
        <v>2</v>
      </c>
      <c r="B18" s="9" t="s">
        <v>28</v>
      </c>
      <c r="C18" s="9" t="s">
        <v>29</v>
      </c>
      <c r="D18" s="9" t="s">
        <v>24</v>
      </c>
      <c r="E18" s="9" t="s">
        <v>25</v>
      </c>
      <c r="F18" s="9" t="s">
        <v>26</v>
      </c>
      <c r="G18" s="9">
        <v>9</v>
      </c>
      <c r="H18" s="11"/>
      <c r="I18" s="10"/>
      <c r="J18" s="9"/>
    </row>
    <row r="19" spans="1:10" x14ac:dyDescent="0.25">
      <c r="A19" s="362">
        <v>3</v>
      </c>
      <c r="B19" s="8" t="s">
        <v>30</v>
      </c>
      <c r="C19" s="362" t="s">
        <v>31</v>
      </c>
      <c r="D19" s="362" t="s">
        <v>32</v>
      </c>
      <c r="E19" s="362" t="s">
        <v>25</v>
      </c>
      <c r="F19" s="362" t="s">
        <v>26</v>
      </c>
      <c r="G19" s="362">
        <v>3</v>
      </c>
      <c r="H19" s="364"/>
      <c r="I19" s="362"/>
      <c r="J19" s="8"/>
    </row>
    <row r="20" spans="1:10" ht="15.75" thickBot="1" x14ac:dyDescent="0.3">
      <c r="A20" s="363"/>
      <c r="B20" s="9" t="s">
        <v>33</v>
      </c>
      <c r="C20" s="363"/>
      <c r="D20" s="363"/>
      <c r="E20" s="363"/>
      <c r="F20" s="363"/>
      <c r="G20" s="363"/>
      <c r="H20" s="365"/>
      <c r="I20" s="363"/>
      <c r="J20" s="9"/>
    </row>
    <row r="21" spans="1:10" x14ac:dyDescent="0.25">
      <c r="A21" s="362">
        <v>4</v>
      </c>
      <c r="B21" s="8" t="s">
        <v>30</v>
      </c>
      <c r="C21" s="362" t="s">
        <v>34</v>
      </c>
      <c r="D21" s="362" t="s">
        <v>35</v>
      </c>
      <c r="E21" s="362" t="s">
        <v>25</v>
      </c>
      <c r="F21" s="362" t="s">
        <v>26</v>
      </c>
      <c r="G21" s="362">
        <v>3</v>
      </c>
      <c r="H21" s="364"/>
      <c r="I21" s="362"/>
      <c r="J21" s="8"/>
    </row>
    <row r="22" spans="1:10" ht="15.75" thickBot="1" x14ac:dyDescent="0.3">
      <c r="A22" s="363"/>
      <c r="B22" s="9" t="s">
        <v>36</v>
      </c>
      <c r="C22" s="363"/>
      <c r="D22" s="363"/>
      <c r="E22" s="363"/>
      <c r="F22" s="363"/>
      <c r="G22" s="363"/>
      <c r="H22" s="365"/>
      <c r="I22" s="363"/>
      <c r="J22" s="9"/>
    </row>
    <row r="23" spans="1:10" x14ac:dyDescent="0.25">
      <c r="A23" s="362">
        <v>5</v>
      </c>
      <c r="B23" s="8" t="s">
        <v>30</v>
      </c>
      <c r="C23" s="362" t="s">
        <v>37</v>
      </c>
      <c r="D23" s="362" t="s">
        <v>24</v>
      </c>
      <c r="E23" s="362" t="s">
        <v>25</v>
      </c>
      <c r="F23" s="362" t="s">
        <v>26</v>
      </c>
      <c r="G23" s="362">
        <v>3</v>
      </c>
      <c r="H23" s="364"/>
      <c r="I23" s="362"/>
      <c r="J23" s="8"/>
    </row>
    <row r="24" spans="1:10" ht="15.75" thickBot="1" x14ac:dyDescent="0.3">
      <c r="A24" s="363"/>
      <c r="B24" s="9" t="s">
        <v>38</v>
      </c>
      <c r="C24" s="363"/>
      <c r="D24" s="363"/>
      <c r="E24" s="363"/>
      <c r="F24" s="363"/>
      <c r="G24" s="363"/>
      <c r="H24" s="365"/>
      <c r="I24" s="363"/>
      <c r="J24" s="9"/>
    </row>
    <row r="25" spans="1:10" x14ac:dyDescent="0.25">
      <c r="A25" s="362">
        <v>6</v>
      </c>
      <c r="B25" s="8" t="s">
        <v>30</v>
      </c>
      <c r="C25" s="362" t="s">
        <v>39</v>
      </c>
      <c r="D25" s="362" t="s">
        <v>24</v>
      </c>
      <c r="E25" s="362" t="s">
        <v>25</v>
      </c>
      <c r="F25" s="362" t="s">
        <v>26</v>
      </c>
      <c r="G25" s="362">
        <v>19</v>
      </c>
      <c r="H25" s="364"/>
      <c r="I25" s="362"/>
      <c r="J25" s="8"/>
    </row>
    <row r="26" spans="1:10" ht="15.75" thickBot="1" x14ac:dyDescent="0.3">
      <c r="A26" s="363"/>
      <c r="B26" s="9" t="s">
        <v>40</v>
      </c>
      <c r="C26" s="363"/>
      <c r="D26" s="363"/>
      <c r="E26" s="363"/>
      <c r="F26" s="363"/>
      <c r="G26" s="363"/>
      <c r="H26" s="365"/>
      <c r="I26" s="363"/>
      <c r="J26" s="9"/>
    </row>
    <row r="27" spans="1:10" x14ac:dyDescent="0.25">
      <c r="A27" s="362">
        <v>7</v>
      </c>
      <c r="B27" s="8" t="s">
        <v>30</v>
      </c>
      <c r="C27" s="362" t="s">
        <v>41</v>
      </c>
      <c r="D27" s="362" t="s">
        <v>24</v>
      </c>
      <c r="E27" s="362" t="s">
        <v>25</v>
      </c>
      <c r="F27" s="362" t="s">
        <v>26</v>
      </c>
      <c r="G27" s="362">
        <v>5</v>
      </c>
      <c r="H27" s="364"/>
      <c r="I27" s="362"/>
      <c r="J27" s="8"/>
    </row>
    <row r="28" spans="1:10" ht="15.75" thickBot="1" x14ac:dyDescent="0.3">
      <c r="A28" s="363"/>
      <c r="B28" s="9" t="s">
        <v>42</v>
      </c>
      <c r="C28" s="363"/>
      <c r="D28" s="363"/>
      <c r="E28" s="363"/>
      <c r="F28" s="363"/>
      <c r="G28" s="363"/>
      <c r="H28" s="365"/>
      <c r="I28" s="363"/>
      <c r="J28" s="9"/>
    </row>
    <row r="29" spans="1:10" x14ac:dyDescent="0.25">
      <c r="A29" s="362">
        <v>8</v>
      </c>
      <c r="B29" s="8" t="s">
        <v>30</v>
      </c>
      <c r="C29" s="362" t="s">
        <v>43</v>
      </c>
      <c r="D29" s="8" t="s">
        <v>24</v>
      </c>
      <c r="E29" s="362" t="s">
        <v>25</v>
      </c>
      <c r="F29" s="362" t="s">
        <v>26</v>
      </c>
      <c r="G29" s="362">
        <v>3</v>
      </c>
      <c r="H29" s="364"/>
      <c r="I29" s="362"/>
      <c r="J29" s="8"/>
    </row>
    <row r="30" spans="1:10" ht="15.75" thickBot="1" x14ac:dyDescent="0.3">
      <c r="A30" s="363"/>
      <c r="B30" s="9" t="s">
        <v>44</v>
      </c>
      <c r="C30" s="363"/>
      <c r="D30" s="9" t="s">
        <v>45</v>
      </c>
      <c r="E30" s="363"/>
      <c r="F30" s="363"/>
      <c r="G30" s="363"/>
      <c r="H30" s="365"/>
      <c r="I30" s="363"/>
      <c r="J30" s="9"/>
    </row>
    <row r="31" spans="1:10" ht="15.75" thickBot="1" x14ac:dyDescent="0.3">
      <c r="A31" s="10">
        <v>9</v>
      </c>
      <c r="B31" s="9" t="s">
        <v>46</v>
      </c>
      <c r="C31" s="9" t="s">
        <v>47</v>
      </c>
      <c r="D31" s="9" t="s">
        <v>24</v>
      </c>
      <c r="E31" s="9" t="s">
        <v>25</v>
      </c>
      <c r="F31" s="9" t="s">
        <v>26</v>
      </c>
      <c r="G31" s="9">
        <v>76</v>
      </c>
      <c r="H31" s="11"/>
      <c r="I31" s="10"/>
      <c r="J31" s="9"/>
    </row>
    <row r="32" spans="1:10" x14ac:dyDescent="0.25">
      <c r="A32" s="362">
        <v>10</v>
      </c>
      <c r="B32" s="8" t="s">
        <v>30</v>
      </c>
      <c r="C32" s="362" t="s">
        <v>48</v>
      </c>
      <c r="D32" s="362" t="s">
        <v>24</v>
      </c>
      <c r="E32" s="362" t="s">
        <v>25</v>
      </c>
      <c r="F32" s="362" t="s">
        <v>26</v>
      </c>
      <c r="G32" s="362">
        <v>3</v>
      </c>
      <c r="H32" s="364"/>
      <c r="I32" s="362"/>
      <c r="J32" s="8"/>
    </row>
    <row r="33" spans="1:10" ht="15.75" thickBot="1" x14ac:dyDescent="0.3">
      <c r="A33" s="363"/>
      <c r="B33" s="9" t="s">
        <v>49</v>
      </c>
      <c r="C33" s="363"/>
      <c r="D33" s="363"/>
      <c r="E33" s="363"/>
      <c r="F33" s="363"/>
      <c r="G33" s="363"/>
      <c r="H33" s="365"/>
      <c r="I33" s="363"/>
      <c r="J33" s="9"/>
    </row>
    <row r="34" spans="1:10" ht="15.75" thickBot="1" x14ac:dyDescent="0.3">
      <c r="A34" s="10">
        <v>11</v>
      </c>
      <c r="B34" s="9" t="s">
        <v>50</v>
      </c>
      <c r="C34" s="9" t="s">
        <v>51</v>
      </c>
      <c r="D34" s="9" t="s">
        <v>35</v>
      </c>
      <c r="E34" s="9" t="s">
        <v>25</v>
      </c>
      <c r="F34" s="9" t="s">
        <v>26</v>
      </c>
      <c r="G34" s="9">
        <v>144</v>
      </c>
      <c r="H34" s="11"/>
      <c r="I34" s="10"/>
      <c r="J34" s="9"/>
    </row>
    <row r="35" spans="1:10" ht="15.75" thickBot="1" x14ac:dyDescent="0.3">
      <c r="A35" s="10">
        <v>12</v>
      </c>
      <c r="B35" s="9" t="s">
        <v>50</v>
      </c>
      <c r="C35" s="9" t="s">
        <v>52</v>
      </c>
      <c r="D35" s="9" t="s">
        <v>35</v>
      </c>
      <c r="E35" s="9" t="s">
        <v>25</v>
      </c>
      <c r="F35" s="9" t="s">
        <v>26</v>
      </c>
      <c r="G35" s="9">
        <v>86</v>
      </c>
      <c r="H35" s="11"/>
      <c r="I35" s="10"/>
      <c r="J35" s="9"/>
    </row>
    <row r="36" spans="1:10" ht="15.75" thickBot="1" x14ac:dyDescent="0.3">
      <c r="A36" s="10">
        <v>13</v>
      </c>
      <c r="B36" s="9" t="s">
        <v>53</v>
      </c>
      <c r="C36" s="12">
        <v>423012</v>
      </c>
      <c r="D36" s="9" t="s">
        <v>35</v>
      </c>
      <c r="E36" s="9" t="s">
        <v>25</v>
      </c>
      <c r="F36" s="9" t="s">
        <v>26</v>
      </c>
      <c r="G36" s="9">
        <v>268</v>
      </c>
      <c r="H36" s="11"/>
      <c r="I36" s="10"/>
      <c r="J36" s="9"/>
    </row>
    <row r="37" spans="1:10" x14ac:dyDescent="0.25">
      <c r="A37" s="362">
        <v>14</v>
      </c>
      <c r="B37" s="8" t="s">
        <v>30</v>
      </c>
      <c r="C37" s="362" t="s">
        <v>54</v>
      </c>
      <c r="D37" s="362" t="s">
        <v>35</v>
      </c>
      <c r="E37" s="362" t="s">
        <v>25</v>
      </c>
      <c r="F37" s="362" t="s">
        <v>26</v>
      </c>
      <c r="G37" s="362">
        <v>4</v>
      </c>
      <c r="H37" s="364"/>
      <c r="I37" s="362"/>
      <c r="J37" s="8"/>
    </row>
    <row r="38" spans="1:10" ht="15.75" thickBot="1" x14ac:dyDescent="0.3">
      <c r="A38" s="363"/>
      <c r="B38" s="9" t="s">
        <v>55</v>
      </c>
      <c r="C38" s="363"/>
      <c r="D38" s="363"/>
      <c r="E38" s="363"/>
      <c r="F38" s="363"/>
      <c r="G38" s="363"/>
      <c r="H38" s="365"/>
      <c r="I38" s="363"/>
      <c r="J38" s="9"/>
    </row>
    <row r="39" spans="1:10" x14ac:dyDescent="0.25">
      <c r="A39" s="362">
        <v>15</v>
      </c>
      <c r="B39" s="362" t="s">
        <v>56</v>
      </c>
      <c r="C39" s="362" t="s">
        <v>57</v>
      </c>
      <c r="D39" s="8" t="s">
        <v>24</v>
      </c>
      <c r="E39" s="362" t="s">
        <v>25</v>
      </c>
      <c r="F39" s="362" t="s">
        <v>26</v>
      </c>
      <c r="G39" s="362">
        <v>3</v>
      </c>
      <c r="H39" s="364"/>
      <c r="I39" s="362"/>
      <c r="J39" s="362"/>
    </row>
    <row r="40" spans="1:10" ht="15.75" thickBot="1" x14ac:dyDescent="0.3">
      <c r="A40" s="363"/>
      <c r="B40" s="363"/>
      <c r="C40" s="363"/>
      <c r="D40" s="9" t="s">
        <v>45</v>
      </c>
      <c r="E40" s="363"/>
      <c r="F40" s="363"/>
      <c r="G40" s="363"/>
      <c r="H40" s="365"/>
      <c r="I40" s="363"/>
      <c r="J40" s="363"/>
    </row>
    <row r="41" spans="1:10" x14ac:dyDescent="0.25">
      <c r="A41" s="362">
        <v>16</v>
      </c>
      <c r="B41" s="362" t="s">
        <v>58</v>
      </c>
      <c r="C41" s="362" t="s">
        <v>59</v>
      </c>
      <c r="D41" s="8" t="s">
        <v>24</v>
      </c>
      <c r="E41" s="362" t="s">
        <v>25</v>
      </c>
      <c r="F41" s="362" t="s">
        <v>26</v>
      </c>
      <c r="G41" s="362">
        <v>3</v>
      </c>
      <c r="H41" s="364"/>
      <c r="I41" s="362"/>
      <c r="J41" s="362"/>
    </row>
    <row r="42" spans="1:10" ht="15.75" thickBot="1" x14ac:dyDescent="0.3">
      <c r="A42" s="363"/>
      <c r="B42" s="363"/>
      <c r="C42" s="363"/>
      <c r="D42" s="9" t="s">
        <v>45</v>
      </c>
      <c r="E42" s="363"/>
      <c r="F42" s="363"/>
      <c r="G42" s="363"/>
      <c r="H42" s="365"/>
      <c r="I42" s="363"/>
      <c r="J42" s="363"/>
    </row>
    <row r="43" spans="1:10" x14ac:dyDescent="0.25">
      <c r="A43" s="362">
        <v>17</v>
      </c>
      <c r="B43" s="8" t="s">
        <v>30</v>
      </c>
      <c r="C43" s="362" t="s">
        <v>60</v>
      </c>
      <c r="D43" s="8" t="s">
        <v>24</v>
      </c>
      <c r="E43" s="362" t="s">
        <v>25</v>
      </c>
      <c r="F43" s="362" t="s">
        <v>26</v>
      </c>
      <c r="G43" s="362">
        <v>5</v>
      </c>
      <c r="H43" s="364"/>
      <c r="I43" s="362"/>
      <c r="J43" s="8"/>
    </row>
    <row r="44" spans="1:10" ht="15.75" thickBot="1" x14ac:dyDescent="0.3">
      <c r="A44" s="363"/>
      <c r="B44" s="9" t="s">
        <v>61</v>
      </c>
      <c r="C44" s="363"/>
      <c r="D44" s="9" t="s">
        <v>45</v>
      </c>
      <c r="E44" s="363"/>
      <c r="F44" s="363"/>
      <c r="G44" s="363"/>
      <c r="H44" s="365"/>
      <c r="I44" s="363"/>
      <c r="J44" s="9"/>
    </row>
    <row r="45" spans="1:10" x14ac:dyDescent="0.25">
      <c r="A45" s="362">
        <v>18</v>
      </c>
      <c r="B45" s="8" t="s">
        <v>30</v>
      </c>
      <c r="C45" s="362" t="s">
        <v>62</v>
      </c>
      <c r="D45" s="8" t="s">
        <v>24</v>
      </c>
      <c r="E45" s="362" t="s">
        <v>25</v>
      </c>
      <c r="F45" s="362" t="s">
        <v>26</v>
      </c>
      <c r="G45" s="362">
        <v>5</v>
      </c>
      <c r="H45" s="364"/>
      <c r="I45" s="362"/>
      <c r="J45" s="8"/>
    </row>
    <row r="46" spans="1:10" ht="15.75" thickBot="1" x14ac:dyDescent="0.3">
      <c r="A46" s="363"/>
      <c r="B46" s="9" t="s">
        <v>63</v>
      </c>
      <c r="C46" s="363"/>
      <c r="D46" s="9" t="s">
        <v>45</v>
      </c>
      <c r="E46" s="363"/>
      <c r="F46" s="363"/>
      <c r="G46" s="363"/>
      <c r="H46" s="365"/>
      <c r="I46" s="363"/>
      <c r="J46" s="9"/>
    </row>
    <row r="47" spans="1:10" x14ac:dyDescent="0.25">
      <c r="A47" s="362">
        <v>19</v>
      </c>
      <c r="B47" s="8" t="s">
        <v>30</v>
      </c>
      <c r="C47" s="8" t="s">
        <v>64</v>
      </c>
      <c r="D47" s="8" t="s">
        <v>24</v>
      </c>
      <c r="E47" s="362" t="s">
        <v>25</v>
      </c>
      <c r="F47" s="362" t="s">
        <v>26</v>
      </c>
      <c r="G47" s="362">
        <v>9</v>
      </c>
      <c r="H47" s="364"/>
      <c r="I47" s="362"/>
      <c r="J47" s="8"/>
    </row>
    <row r="48" spans="1:10" ht="15.75" thickBot="1" x14ac:dyDescent="0.3">
      <c r="A48" s="363"/>
      <c r="B48" s="9" t="s">
        <v>65</v>
      </c>
      <c r="C48" s="9" t="s">
        <v>66</v>
      </c>
      <c r="D48" s="9" t="s">
        <v>45</v>
      </c>
      <c r="E48" s="363"/>
      <c r="F48" s="363"/>
      <c r="G48" s="363"/>
      <c r="H48" s="365"/>
      <c r="I48" s="363"/>
      <c r="J48" s="9"/>
    </row>
    <row r="49" spans="1:10" ht="15.75" thickBot="1" x14ac:dyDescent="0.3">
      <c r="A49" s="10">
        <v>20</v>
      </c>
      <c r="B49" s="9" t="s">
        <v>67</v>
      </c>
      <c r="C49" s="9" t="s">
        <v>68</v>
      </c>
      <c r="D49" s="9" t="s">
        <v>45</v>
      </c>
      <c r="E49" s="9" t="s">
        <v>25</v>
      </c>
      <c r="F49" s="9" t="s">
        <v>26</v>
      </c>
      <c r="G49" s="9">
        <v>7</v>
      </c>
      <c r="H49" s="11"/>
      <c r="I49" s="10"/>
      <c r="J49" s="9"/>
    </row>
    <row r="50" spans="1:10" ht="12.75" customHeight="1" x14ac:dyDescent="0.25">
      <c r="A50" s="362">
        <v>21</v>
      </c>
      <c r="B50" s="8" t="s">
        <v>69</v>
      </c>
      <c r="C50" s="362" t="s">
        <v>70</v>
      </c>
      <c r="D50" s="362" t="s">
        <v>45</v>
      </c>
      <c r="E50" s="362" t="s">
        <v>25</v>
      </c>
      <c r="F50" s="362" t="s">
        <v>26</v>
      </c>
      <c r="G50" s="362">
        <v>19</v>
      </c>
      <c r="H50" s="364"/>
      <c r="I50" s="362"/>
      <c r="J50" s="8"/>
    </row>
    <row r="51" spans="1:10" ht="15.75" thickBot="1" x14ac:dyDescent="0.3">
      <c r="A51" s="363"/>
      <c r="B51" s="9" t="s">
        <v>71</v>
      </c>
      <c r="C51" s="363"/>
      <c r="D51" s="363"/>
      <c r="E51" s="363"/>
      <c r="F51" s="363"/>
      <c r="G51" s="363"/>
      <c r="H51" s="365"/>
      <c r="I51" s="363"/>
      <c r="J51" s="9"/>
    </row>
    <row r="52" spans="1:10" ht="15.75" thickBot="1" x14ac:dyDescent="0.3">
      <c r="A52" s="10">
        <v>22</v>
      </c>
      <c r="B52" s="9" t="s">
        <v>72</v>
      </c>
      <c r="C52" s="9" t="s">
        <v>73</v>
      </c>
      <c r="D52" s="9" t="s">
        <v>35</v>
      </c>
      <c r="E52" s="9" t="s">
        <v>25</v>
      </c>
      <c r="F52" s="9" t="s">
        <v>26</v>
      </c>
      <c r="G52" s="9">
        <v>12</v>
      </c>
      <c r="H52" s="11"/>
      <c r="I52" s="10"/>
      <c r="J52" s="9"/>
    </row>
    <row r="53" spans="1:10" ht="12.75" customHeight="1" x14ac:dyDescent="0.25">
      <c r="A53" s="362">
        <v>23</v>
      </c>
      <c r="B53" s="8" t="s">
        <v>74</v>
      </c>
      <c r="C53" s="362" t="s">
        <v>75</v>
      </c>
      <c r="D53" s="362" t="s">
        <v>35</v>
      </c>
      <c r="E53" s="362" t="s">
        <v>25</v>
      </c>
      <c r="F53" s="362" t="s">
        <v>26</v>
      </c>
      <c r="G53" s="362">
        <v>3</v>
      </c>
      <c r="H53" s="364"/>
      <c r="I53" s="362"/>
      <c r="J53" s="8"/>
    </row>
    <row r="54" spans="1:10" ht="15.75" thickBot="1" x14ac:dyDescent="0.3">
      <c r="A54" s="363"/>
      <c r="B54" s="9" t="s">
        <v>76</v>
      </c>
      <c r="C54" s="363"/>
      <c r="D54" s="363"/>
      <c r="E54" s="363"/>
      <c r="F54" s="363"/>
      <c r="G54" s="363"/>
      <c r="H54" s="365"/>
      <c r="I54" s="363"/>
      <c r="J54" s="9"/>
    </row>
    <row r="55" spans="1:10" x14ac:dyDescent="0.25">
      <c r="A55" s="5"/>
      <c r="B55" s="5"/>
      <c r="C55" s="5"/>
      <c r="D55" s="5"/>
      <c r="E55" s="5"/>
      <c r="F55" s="5"/>
      <c r="G55" s="5"/>
      <c r="H55" s="5"/>
    </row>
    <row r="59" spans="1:10" s="2" customFormat="1" ht="14.25" customHeight="1" x14ac:dyDescent="0.25">
      <c r="A59" s="357" t="s">
        <v>10</v>
      </c>
      <c r="B59" s="357"/>
      <c r="C59" s="357"/>
      <c r="D59" s="357"/>
      <c r="E59" s="357"/>
      <c r="F59" s="357"/>
      <c r="G59" s="357"/>
      <c r="H59" s="357"/>
      <c r="I59" s="357"/>
    </row>
    <row r="60" spans="1:10" s="2" customFormat="1" ht="14.25" customHeight="1" x14ac:dyDescent="0.25">
      <c r="A60" s="357" t="s">
        <v>77</v>
      </c>
      <c r="B60" s="357"/>
      <c r="C60" s="357"/>
      <c r="D60" s="357"/>
      <c r="E60" s="357"/>
      <c r="F60" s="357"/>
      <c r="G60" s="357"/>
      <c r="H60" s="357"/>
      <c r="I60" s="357"/>
    </row>
    <row r="61" spans="1:10" s="2" customFormat="1" ht="14.25" customHeight="1" thickBot="1" x14ac:dyDescent="0.3">
      <c r="A61" s="366" t="s">
        <v>78</v>
      </c>
      <c r="B61" s="366"/>
      <c r="C61" s="366"/>
      <c r="D61" s="366"/>
      <c r="E61" s="366"/>
      <c r="F61" s="366"/>
      <c r="G61" s="366"/>
      <c r="H61" s="366"/>
      <c r="I61" s="366"/>
    </row>
    <row r="62" spans="1:10" s="2" customFormat="1" ht="13.5" customHeight="1" thickBot="1" x14ac:dyDescent="0.3">
      <c r="A62" s="13" t="s">
        <v>79</v>
      </c>
      <c r="B62" s="13" t="s">
        <v>14</v>
      </c>
      <c r="C62" s="13" t="s">
        <v>80</v>
      </c>
      <c r="D62" s="13" t="s">
        <v>81</v>
      </c>
      <c r="E62" s="13" t="s">
        <v>82</v>
      </c>
      <c r="F62" s="367" t="s">
        <v>83</v>
      </c>
      <c r="G62" s="368"/>
      <c r="H62" s="368"/>
      <c r="I62" s="369"/>
    </row>
    <row r="63" spans="1:10" s="2" customFormat="1" ht="13.5" customHeight="1" thickBot="1" x14ac:dyDescent="0.3">
      <c r="A63" s="14" t="s">
        <v>84</v>
      </c>
      <c r="B63" s="15"/>
      <c r="C63" s="15"/>
      <c r="D63" s="14" t="s">
        <v>85</v>
      </c>
      <c r="E63" s="14" t="s">
        <v>86</v>
      </c>
      <c r="F63" s="16" t="s">
        <v>87</v>
      </c>
      <c r="G63" s="16" t="s">
        <v>88</v>
      </c>
      <c r="H63" s="16" t="s">
        <v>89</v>
      </c>
      <c r="I63" s="16" t="s">
        <v>90</v>
      </c>
    </row>
    <row r="64" spans="1:10" s="2" customFormat="1" ht="13.5" customHeight="1" x14ac:dyDescent="0.25">
      <c r="A64" s="370">
        <v>1</v>
      </c>
      <c r="B64" s="17" t="s">
        <v>91</v>
      </c>
      <c r="C64" s="18" t="s">
        <v>92</v>
      </c>
      <c r="D64" s="18"/>
      <c r="E64" s="18"/>
      <c r="F64" s="18"/>
      <c r="G64" s="17"/>
      <c r="H64" s="17"/>
      <c r="I64" s="19"/>
    </row>
    <row r="65" spans="1:9" s="2" customFormat="1" ht="13.5" customHeight="1" x14ac:dyDescent="0.25">
      <c r="A65" s="371"/>
      <c r="B65" s="20" t="s">
        <v>93</v>
      </c>
      <c r="C65" s="21" t="s">
        <v>94</v>
      </c>
      <c r="D65" s="21" t="s">
        <v>95</v>
      </c>
      <c r="E65" s="21">
        <f>200*1.1</f>
        <v>220.00000000000003</v>
      </c>
      <c r="F65" s="21">
        <f>E65/4</f>
        <v>55.000000000000007</v>
      </c>
      <c r="G65" s="21">
        <f>E65/4</f>
        <v>55.000000000000007</v>
      </c>
      <c r="H65" s="21">
        <f>E65/4</f>
        <v>55.000000000000007</v>
      </c>
      <c r="I65" s="22">
        <f>E65/4</f>
        <v>55.000000000000007</v>
      </c>
    </row>
    <row r="66" spans="1:9" s="2" customFormat="1" ht="13.5" customHeight="1" x14ac:dyDescent="0.25">
      <c r="A66" s="372">
        <v>2</v>
      </c>
      <c r="B66" s="20" t="s">
        <v>96</v>
      </c>
      <c r="C66" s="21" t="s">
        <v>97</v>
      </c>
      <c r="D66" s="21"/>
      <c r="E66" s="21"/>
      <c r="F66" s="21"/>
      <c r="G66" s="21"/>
      <c r="H66" s="21"/>
      <c r="I66" s="22"/>
    </row>
    <row r="67" spans="1:9" s="2" customFormat="1" ht="13.5" customHeight="1" x14ac:dyDescent="0.25">
      <c r="A67" s="371"/>
      <c r="B67" s="23">
        <v>0.17</v>
      </c>
      <c r="C67" s="21" t="s">
        <v>98</v>
      </c>
      <c r="D67" s="21" t="s">
        <v>99</v>
      </c>
      <c r="E67" s="21">
        <f>200*1.1</f>
        <v>220.00000000000003</v>
      </c>
      <c r="F67" s="21">
        <f>E67/4</f>
        <v>55.000000000000007</v>
      </c>
      <c r="G67" s="21">
        <f>E67/4</f>
        <v>55.000000000000007</v>
      </c>
      <c r="H67" s="21">
        <f>E67/4</f>
        <v>55.000000000000007</v>
      </c>
      <c r="I67" s="22">
        <f>E67/4</f>
        <v>55.000000000000007</v>
      </c>
    </row>
    <row r="68" spans="1:9" s="2" customFormat="1" ht="13.5" customHeight="1" x14ac:dyDescent="0.25">
      <c r="A68" s="372">
        <v>3</v>
      </c>
      <c r="B68" s="20" t="s">
        <v>100</v>
      </c>
      <c r="C68" s="21" t="s">
        <v>101</v>
      </c>
      <c r="D68" s="21"/>
      <c r="E68" s="21"/>
      <c r="F68" s="21"/>
      <c r="G68" s="21"/>
      <c r="H68" s="21"/>
      <c r="I68" s="22"/>
    </row>
    <row r="69" spans="1:9" s="2" customFormat="1" ht="13.5" customHeight="1" x14ac:dyDescent="0.25">
      <c r="A69" s="371"/>
      <c r="B69" s="20" t="s">
        <v>102</v>
      </c>
      <c r="C69" s="21"/>
      <c r="D69" s="21" t="s">
        <v>99</v>
      </c>
      <c r="E69" s="21">
        <f>1600*1.1</f>
        <v>1760.0000000000002</v>
      </c>
      <c r="F69" s="21">
        <f>E69/4</f>
        <v>440.00000000000006</v>
      </c>
      <c r="G69" s="21">
        <f>E69/4</f>
        <v>440.00000000000006</v>
      </c>
      <c r="H69" s="21">
        <f>E69/4</f>
        <v>440.00000000000006</v>
      </c>
      <c r="I69" s="22">
        <f>E69/4</f>
        <v>440.00000000000006</v>
      </c>
    </row>
    <row r="70" spans="1:9" s="2" customFormat="1" ht="13.5" customHeight="1" x14ac:dyDescent="0.25">
      <c r="A70" s="379">
        <v>4</v>
      </c>
      <c r="B70" s="20" t="s">
        <v>103</v>
      </c>
      <c r="C70" s="21" t="s">
        <v>104</v>
      </c>
      <c r="D70" s="21"/>
      <c r="E70" s="21"/>
      <c r="F70" s="21"/>
      <c r="G70" s="21"/>
      <c r="H70" s="21"/>
      <c r="I70" s="22"/>
    </row>
    <row r="71" spans="1:9" s="2" customFormat="1" ht="13.5" customHeight="1" x14ac:dyDescent="0.25">
      <c r="A71" s="380"/>
      <c r="B71" s="20" t="s">
        <v>105</v>
      </c>
      <c r="C71" s="21"/>
      <c r="D71" s="21" t="s">
        <v>106</v>
      </c>
      <c r="E71" s="21">
        <f>800*1.1</f>
        <v>880.00000000000011</v>
      </c>
      <c r="F71" s="21">
        <f>E71/4</f>
        <v>220.00000000000003</v>
      </c>
      <c r="G71" s="21">
        <f>E71/4</f>
        <v>220.00000000000003</v>
      </c>
      <c r="H71" s="21">
        <f>E71/4</f>
        <v>220.00000000000003</v>
      </c>
      <c r="I71" s="22">
        <f>E71/4</f>
        <v>220.00000000000003</v>
      </c>
    </row>
    <row r="72" spans="1:9" s="2" customFormat="1" ht="13.5" customHeight="1" x14ac:dyDescent="0.25">
      <c r="A72" s="380"/>
      <c r="B72" s="20" t="s">
        <v>107</v>
      </c>
      <c r="C72" s="21"/>
      <c r="D72" s="21" t="s">
        <v>106</v>
      </c>
      <c r="E72" s="21">
        <f>1.1*800</f>
        <v>880.00000000000011</v>
      </c>
      <c r="F72" s="21">
        <f>E72/4</f>
        <v>220.00000000000003</v>
      </c>
      <c r="G72" s="21">
        <f>E72/4</f>
        <v>220.00000000000003</v>
      </c>
      <c r="H72" s="21">
        <f>E72/4</f>
        <v>220.00000000000003</v>
      </c>
      <c r="I72" s="22">
        <f>E72/4</f>
        <v>220.00000000000003</v>
      </c>
    </row>
    <row r="73" spans="1:9" s="2" customFormat="1" ht="13.5" customHeight="1" x14ac:dyDescent="0.25">
      <c r="A73" s="381"/>
      <c r="B73" s="20" t="s">
        <v>108</v>
      </c>
      <c r="C73" s="21"/>
      <c r="D73" s="21" t="s">
        <v>106</v>
      </c>
      <c r="E73" s="21">
        <f>1.1*800</f>
        <v>880.00000000000011</v>
      </c>
      <c r="F73" s="21">
        <v>200</v>
      </c>
      <c r="G73" s="21">
        <v>200</v>
      </c>
      <c r="H73" s="21">
        <v>200</v>
      </c>
      <c r="I73" s="22">
        <v>200</v>
      </c>
    </row>
    <row r="74" spans="1:9" s="2" customFormat="1" ht="13.5" customHeight="1" x14ac:dyDescent="0.25">
      <c r="A74" s="373">
        <v>5</v>
      </c>
      <c r="B74" s="20" t="s">
        <v>109</v>
      </c>
      <c r="C74" s="21" t="s">
        <v>110</v>
      </c>
      <c r="D74" s="21"/>
      <c r="E74" s="21"/>
      <c r="F74" s="21"/>
      <c r="G74" s="21"/>
      <c r="H74" s="21"/>
      <c r="I74" s="22"/>
    </row>
    <row r="75" spans="1:9" s="2" customFormat="1" ht="13.5" customHeight="1" x14ac:dyDescent="0.25">
      <c r="A75" s="374"/>
      <c r="B75" s="20" t="s">
        <v>111</v>
      </c>
      <c r="C75" s="21"/>
      <c r="D75" s="21" t="s">
        <v>99</v>
      </c>
      <c r="E75" s="21">
        <f>1.1*1000</f>
        <v>1100</v>
      </c>
      <c r="F75" s="21">
        <v>200</v>
      </c>
      <c r="G75" s="21">
        <v>200</v>
      </c>
      <c r="H75" s="21">
        <v>200</v>
      </c>
      <c r="I75" s="22">
        <v>200</v>
      </c>
    </row>
    <row r="76" spans="1:9" s="2" customFormat="1" ht="13.5" customHeight="1" x14ac:dyDescent="0.25">
      <c r="A76" s="373">
        <v>6</v>
      </c>
      <c r="B76" s="24" t="s">
        <v>112</v>
      </c>
      <c r="C76" s="21" t="s">
        <v>113</v>
      </c>
      <c r="D76" s="21"/>
      <c r="E76" s="21"/>
      <c r="F76" s="21"/>
      <c r="G76" s="21"/>
      <c r="H76" s="21"/>
      <c r="I76" s="22"/>
    </row>
    <row r="77" spans="1:9" s="2" customFormat="1" ht="13.5" customHeight="1" x14ac:dyDescent="0.25">
      <c r="A77" s="374"/>
      <c r="B77" s="24" t="s">
        <v>114</v>
      </c>
      <c r="C77" s="21">
        <v>8006</v>
      </c>
      <c r="D77" s="21" t="s">
        <v>99</v>
      </c>
      <c r="E77" s="21">
        <f>1.1*1000</f>
        <v>1100</v>
      </c>
      <c r="F77" s="21">
        <v>250</v>
      </c>
      <c r="G77" s="21">
        <v>250</v>
      </c>
      <c r="H77" s="21">
        <v>250</v>
      </c>
      <c r="I77" s="22">
        <v>250</v>
      </c>
    </row>
    <row r="78" spans="1:9" s="2" customFormat="1" ht="13.5" customHeight="1" x14ac:dyDescent="0.25">
      <c r="A78" s="373">
        <v>7</v>
      </c>
      <c r="B78" s="20" t="s">
        <v>115</v>
      </c>
      <c r="C78" s="21" t="s">
        <v>110</v>
      </c>
      <c r="D78" s="21"/>
      <c r="E78" s="21"/>
      <c r="F78" s="21"/>
      <c r="G78" s="21"/>
      <c r="H78" s="21"/>
      <c r="I78" s="22"/>
    </row>
    <row r="79" spans="1:9" s="2" customFormat="1" ht="13.5" customHeight="1" x14ac:dyDescent="0.25">
      <c r="A79" s="374"/>
      <c r="B79" s="20" t="s">
        <v>116</v>
      </c>
      <c r="C79" s="21"/>
      <c r="D79" s="21" t="s">
        <v>99</v>
      </c>
      <c r="E79" s="21">
        <f>1.1*1000</f>
        <v>1100</v>
      </c>
      <c r="F79" s="21">
        <v>250</v>
      </c>
      <c r="G79" s="21">
        <v>250</v>
      </c>
      <c r="H79" s="21">
        <v>250</v>
      </c>
      <c r="I79" s="22">
        <v>250</v>
      </c>
    </row>
    <row r="80" spans="1:9" s="2" customFormat="1" ht="13.5" customHeight="1" x14ac:dyDescent="0.25">
      <c r="A80" s="25">
        <v>8</v>
      </c>
      <c r="B80" s="20" t="s">
        <v>117</v>
      </c>
      <c r="C80" s="21" t="s">
        <v>118</v>
      </c>
      <c r="D80" s="21" t="s">
        <v>119</v>
      </c>
      <c r="E80" s="21">
        <f>1.1*20</f>
        <v>22</v>
      </c>
      <c r="F80" s="21">
        <f>E80/4</f>
        <v>5.5</v>
      </c>
      <c r="G80" s="21">
        <f>E80/4</f>
        <v>5.5</v>
      </c>
      <c r="H80" s="21">
        <f>E80/4</f>
        <v>5.5</v>
      </c>
      <c r="I80" s="22">
        <f>E80/4</f>
        <v>5.5</v>
      </c>
    </row>
    <row r="81" spans="1:9" s="2" customFormat="1" ht="13.5" customHeight="1" x14ac:dyDescent="0.25">
      <c r="A81" s="373">
        <v>9</v>
      </c>
      <c r="B81" s="20" t="s">
        <v>120</v>
      </c>
      <c r="C81" s="21" t="s">
        <v>121</v>
      </c>
      <c r="D81" s="21"/>
      <c r="E81" s="21"/>
      <c r="F81" s="21"/>
      <c r="G81" s="21"/>
      <c r="H81" s="21"/>
      <c r="I81" s="22"/>
    </row>
    <row r="82" spans="1:9" s="2" customFormat="1" ht="13.5" customHeight="1" x14ac:dyDescent="0.25">
      <c r="A82" s="374"/>
      <c r="B82" s="20" t="s">
        <v>122</v>
      </c>
      <c r="C82" s="21"/>
      <c r="D82" s="21" t="s">
        <v>119</v>
      </c>
      <c r="E82" s="21">
        <f>1.1*100</f>
        <v>110.00000000000001</v>
      </c>
      <c r="F82" s="21">
        <v>15</v>
      </c>
      <c r="G82" s="21">
        <v>15</v>
      </c>
      <c r="H82" s="21">
        <v>15</v>
      </c>
      <c r="I82" s="22">
        <v>15</v>
      </c>
    </row>
    <row r="83" spans="1:9" s="2" customFormat="1" ht="13.5" customHeight="1" x14ac:dyDescent="0.25">
      <c r="A83" s="373">
        <v>10</v>
      </c>
      <c r="B83" s="20" t="s">
        <v>123</v>
      </c>
      <c r="C83" s="21"/>
      <c r="D83" s="21"/>
      <c r="E83" s="21"/>
      <c r="F83" s="21"/>
      <c r="G83" s="21"/>
      <c r="H83" s="21"/>
      <c r="I83" s="22"/>
    </row>
    <row r="84" spans="1:9" s="2" customFormat="1" ht="13.5" customHeight="1" x14ac:dyDescent="0.25">
      <c r="A84" s="374"/>
      <c r="B84" s="20" t="s">
        <v>124</v>
      </c>
      <c r="C84" s="21" t="s">
        <v>125</v>
      </c>
      <c r="D84" s="21" t="s">
        <v>119</v>
      </c>
      <c r="E84" s="21">
        <f>1.1*6</f>
        <v>6.6000000000000005</v>
      </c>
      <c r="F84" s="21">
        <v>1.5</v>
      </c>
      <c r="G84" s="21">
        <v>1.5</v>
      </c>
      <c r="H84" s="21">
        <v>1.5</v>
      </c>
      <c r="I84" s="22">
        <v>1.5</v>
      </c>
    </row>
    <row r="85" spans="1:9" s="2" customFormat="1" ht="13.5" customHeight="1" x14ac:dyDescent="0.25">
      <c r="A85" s="373">
        <v>11</v>
      </c>
      <c r="B85" s="20" t="s">
        <v>126</v>
      </c>
      <c r="C85" s="21" t="s">
        <v>101</v>
      </c>
      <c r="D85" s="21"/>
      <c r="E85" s="21"/>
      <c r="F85" s="21"/>
      <c r="G85" s="21"/>
      <c r="H85" s="21"/>
      <c r="I85" s="22"/>
    </row>
    <row r="86" spans="1:9" s="2" customFormat="1" ht="13.5" customHeight="1" x14ac:dyDescent="0.25">
      <c r="A86" s="374"/>
      <c r="B86" s="20" t="s">
        <v>127</v>
      </c>
      <c r="C86" s="21"/>
      <c r="D86" s="21" t="s">
        <v>106</v>
      </c>
      <c r="E86" s="21">
        <f>1.2*1500</f>
        <v>1800</v>
      </c>
      <c r="F86" s="21">
        <f>E86/4</f>
        <v>450</v>
      </c>
      <c r="G86" s="21">
        <f>E86/4</f>
        <v>450</v>
      </c>
      <c r="H86" s="21">
        <f>E86/4</f>
        <v>450</v>
      </c>
      <c r="I86" s="22">
        <f>E86/4</f>
        <v>450</v>
      </c>
    </row>
    <row r="87" spans="1:9" s="2" customFormat="1" ht="13.5" customHeight="1" x14ac:dyDescent="0.25">
      <c r="A87" s="373">
        <v>12</v>
      </c>
      <c r="B87" s="20" t="s">
        <v>126</v>
      </c>
      <c r="C87" s="21" t="s">
        <v>128</v>
      </c>
      <c r="D87" s="21"/>
      <c r="E87" s="21"/>
      <c r="F87" s="21"/>
      <c r="G87" s="21"/>
      <c r="H87" s="21"/>
      <c r="I87" s="22"/>
    </row>
    <row r="88" spans="1:9" s="2" customFormat="1" ht="13.5" customHeight="1" x14ac:dyDescent="0.25">
      <c r="A88" s="374"/>
      <c r="B88" s="20" t="s">
        <v>129</v>
      </c>
      <c r="C88" s="21"/>
      <c r="D88" s="21" t="s">
        <v>106</v>
      </c>
      <c r="E88" s="21">
        <f>1.2*1500</f>
        <v>1800</v>
      </c>
      <c r="F88" s="21">
        <f>E88/4</f>
        <v>450</v>
      </c>
      <c r="G88" s="21">
        <f>E88/4</f>
        <v>450</v>
      </c>
      <c r="H88" s="21">
        <f>E88/4</f>
        <v>450</v>
      </c>
      <c r="I88" s="22">
        <f>E88/4</f>
        <v>450</v>
      </c>
    </row>
    <row r="89" spans="1:9" s="2" customFormat="1" ht="13.5" customHeight="1" x14ac:dyDescent="0.25">
      <c r="A89" s="26">
        <v>13</v>
      </c>
      <c r="B89" s="20" t="s">
        <v>130</v>
      </c>
      <c r="C89" s="20"/>
      <c r="D89" s="21" t="s">
        <v>99</v>
      </c>
      <c r="E89" s="21">
        <f>1.1*2000</f>
        <v>2200</v>
      </c>
      <c r="F89" s="21">
        <f>E89/4</f>
        <v>550</v>
      </c>
      <c r="G89" s="21">
        <f>E89/4</f>
        <v>550</v>
      </c>
      <c r="H89" s="21">
        <f>E89/4</f>
        <v>550</v>
      </c>
      <c r="I89" s="22">
        <f>E89/4</f>
        <v>550</v>
      </c>
    </row>
    <row r="90" spans="1:9" s="2" customFormat="1" ht="13.5" customHeight="1" x14ac:dyDescent="0.25">
      <c r="A90" s="373">
        <v>14</v>
      </c>
      <c r="B90" s="20" t="s">
        <v>131</v>
      </c>
      <c r="C90" s="21" t="s">
        <v>132</v>
      </c>
      <c r="D90" s="21"/>
      <c r="E90" s="21"/>
      <c r="F90" s="21"/>
      <c r="G90" s="21"/>
      <c r="H90" s="21"/>
      <c r="I90" s="22"/>
    </row>
    <row r="91" spans="1:9" s="2" customFormat="1" ht="13.5" customHeight="1" x14ac:dyDescent="0.25">
      <c r="A91" s="374"/>
      <c r="B91" s="20" t="s">
        <v>133</v>
      </c>
      <c r="C91" s="21" t="s">
        <v>134</v>
      </c>
      <c r="D91" s="21" t="s">
        <v>95</v>
      </c>
      <c r="E91" s="21">
        <f>1.1*800</f>
        <v>880.00000000000011</v>
      </c>
      <c r="F91" s="21">
        <f t="shared" ref="F91:F98" si="0">E91/4</f>
        <v>220.00000000000003</v>
      </c>
      <c r="G91" s="21">
        <f t="shared" ref="G91:G98" si="1">E91/4</f>
        <v>220.00000000000003</v>
      </c>
      <c r="H91" s="21">
        <f t="shared" ref="H91:H98" si="2">E91/4</f>
        <v>220.00000000000003</v>
      </c>
      <c r="I91" s="22">
        <f t="shared" ref="I91:I98" si="3">E91/4</f>
        <v>220.00000000000003</v>
      </c>
    </row>
    <row r="92" spans="1:9" s="2" customFormat="1" ht="13.5" customHeight="1" x14ac:dyDescent="0.25">
      <c r="A92" s="26">
        <v>15</v>
      </c>
      <c r="B92" s="20" t="s">
        <v>135</v>
      </c>
      <c r="C92" s="21" t="s">
        <v>136</v>
      </c>
      <c r="D92" s="21" t="s">
        <v>99</v>
      </c>
      <c r="E92" s="21">
        <f>1.2*100</f>
        <v>120</v>
      </c>
      <c r="F92" s="21">
        <f t="shared" si="0"/>
        <v>30</v>
      </c>
      <c r="G92" s="21">
        <f t="shared" si="1"/>
        <v>30</v>
      </c>
      <c r="H92" s="21">
        <f t="shared" si="2"/>
        <v>30</v>
      </c>
      <c r="I92" s="22">
        <f t="shared" si="3"/>
        <v>30</v>
      </c>
    </row>
    <row r="93" spans="1:9" s="2" customFormat="1" ht="13.5" customHeight="1" x14ac:dyDescent="0.25">
      <c r="A93" s="26">
        <v>16</v>
      </c>
      <c r="B93" s="20" t="s">
        <v>137</v>
      </c>
      <c r="C93" s="21" t="s">
        <v>138</v>
      </c>
      <c r="D93" s="21" t="s">
        <v>99</v>
      </c>
      <c r="E93" s="21">
        <f>1.2*180</f>
        <v>216</v>
      </c>
      <c r="F93" s="21">
        <f t="shared" si="0"/>
        <v>54</v>
      </c>
      <c r="G93" s="21">
        <f t="shared" si="1"/>
        <v>54</v>
      </c>
      <c r="H93" s="21">
        <f t="shared" si="2"/>
        <v>54</v>
      </c>
      <c r="I93" s="22">
        <f t="shared" si="3"/>
        <v>54</v>
      </c>
    </row>
    <row r="94" spans="1:9" s="2" customFormat="1" ht="13.5" customHeight="1" x14ac:dyDescent="0.25">
      <c r="A94" s="26">
        <v>17</v>
      </c>
      <c r="B94" s="20" t="s">
        <v>139</v>
      </c>
      <c r="C94" s="21" t="s">
        <v>140</v>
      </c>
      <c r="D94" s="21" t="s">
        <v>99</v>
      </c>
      <c r="E94" s="21">
        <f>1.1*600</f>
        <v>660</v>
      </c>
      <c r="F94" s="21">
        <f t="shared" si="0"/>
        <v>165</v>
      </c>
      <c r="G94" s="21">
        <f t="shared" si="1"/>
        <v>165</v>
      </c>
      <c r="H94" s="21">
        <f t="shared" si="2"/>
        <v>165</v>
      </c>
      <c r="I94" s="22">
        <f t="shared" si="3"/>
        <v>165</v>
      </c>
    </row>
    <row r="95" spans="1:9" s="2" customFormat="1" ht="13.5" customHeight="1" x14ac:dyDescent="0.25">
      <c r="A95" s="26">
        <v>18</v>
      </c>
      <c r="B95" s="20" t="s">
        <v>141</v>
      </c>
      <c r="C95" s="21"/>
      <c r="D95" s="21" t="s">
        <v>99</v>
      </c>
      <c r="E95" s="21">
        <f>1*8</f>
        <v>8</v>
      </c>
      <c r="F95" s="21">
        <f t="shared" si="0"/>
        <v>2</v>
      </c>
      <c r="G95" s="21">
        <f t="shared" si="1"/>
        <v>2</v>
      </c>
      <c r="H95" s="21">
        <f t="shared" si="2"/>
        <v>2</v>
      </c>
      <c r="I95" s="22">
        <f t="shared" si="3"/>
        <v>2</v>
      </c>
    </row>
    <row r="96" spans="1:9" s="2" customFormat="1" ht="13.5" customHeight="1" x14ac:dyDescent="0.25">
      <c r="A96" s="26">
        <v>19</v>
      </c>
      <c r="B96" s="20" t="s">
        <v>142</v>
      </c>
      <c r="C96" s="21"/>
      <c r="D96" s="21" t="s">
        <v>99</v>
      </c>
      <c r="E96" s="21">
        <f>1.2*100</f>
        <v>120</v>
      </c>
      <c r="F96" s="21">
        <f t="shared" si="0"/>
        <v>30</v>
      </c>
      <c r="G96" s="21">
        <f t="shared" si="1"/>
        <v>30</v>
      </c>
      <c r="H96" s="21">
        <f t="shared" si="2"/>
        <v>30</v>
      </c>
      <c r="I96" s="22">
        <f t="shared" si="3"/>
        <v>30</v>
      </c>
    </row>
    <row r="97" spans="1:9" s="2" customFormat="1" ht="13.5" customHeight="1" x14ac:dyDescent="0.25">
      <c r="A97" s="26">
        <v>21</v>
      </c>
      <c r="B97" s="20" t="s">
        <v>143</v>
      </c>
      <c r="C97" s="21" t="s">
        <v>144</v>
      </c>
      <c r="D97" s="21" t="s">
        <v>145</v>
      </c>
      <c r="E97" s="21">
        <f>1.1*100</f>
        <v>110.00000000000001</v>
      </c>
      <c r="F97" s="21">
        <f t="shared" si="0"/>
        <v>27.500000000000004</v>
      </c>
      <c r="G97" s="21">
        <f t="shared" si="1"/>
        <v>27.500000000000004</v>
      </c>
      <c r="H97" s="21">
        <f t="shared" si="2"/>
        <v>27.500000000000004</v>
      </c>
      <c r="I97" s="22">
        <f t="shared" si="3"/>
        <v>27.500000000000004</v>
      </c>
    </row>
    <row r="98" spans="1:9" s="2" customFormat="1" ht="13.5" customHeight="1" x14ac:dyDescent="0.25">
      <c r="A98" s="26">
        <v>22</v>
      </c>
      <c r="B98" s="20" t="s">
        <v>146</v>
      </c>
      <c r="C98" s="21" t="s">
        <v>147</v>
      </c>
      <c r="D98" s="21" t="s">
        <v>145</v>
      </c>
      <c r="E98" s="21">
        <f>1.1*40</f>
        <v>44</v>
      </c>
      <c r="F98" s="21">
        <f t="shared" si="0"/>
        <v>11</v>
      </c>
      <c r="G98" s="21">
        <f t="shared" si="1"/>
        <v>11</v>
      </c>
      <c r="H98" s="21">
        <f t="shared" si="2"/>
        <v>11</v>
      </c>
      <c r="I98" s="22">
        <f t="shared" si="3"/>
        <v>11</v>
      </c>
    </row>
    <row r="99" spans="1:9" s="2" customFormat="1" ht="13.5" customHeight="1" x14ac:dyDescent="0.25">
      <c r="A99" s="375">
        <v>23</v>
      </c>
      <c r="B99" s="20" t="s">
        <v>148</v>
      </c>
      <c r="C99" s="27" t="s">
        <v>149</v>
      </c>
      <c r="D99" s="377" t="s">
        <v>99</v>
      </c>
      <c r="E99" s="377">
        <f>1.1*400</f>
        <v>440.00000000000006</v>
      </c>
      <c r="F99" s="377">
        <v>200</v>
      </c>
      <c r="G99" s="377">
        <v>200</v>
      </c>
      <c r="H99" s="377">
        <v>200</v>
      </c>
      <c r="I99" s="387">
        <v>200</v>
      </c>
    </row>
    <row r="100" spans="1:9" s="2" customFormat="1" ht="13.5" customHeight="1" x14ac:dyDescent="0.25">
      <c r="A100" s="376"/>
      <c r="B100" s="20" t="s">
        <v>150</v>
      </c>
      <c r="C100" s="21"/>
      <c r="D100" s="378"/>
      <c r="E100" s="378"/>
      <c r="F100" s="378"/>
      <c r="G100" s="378"/>
      <c r="H100" s="378"/>
      <c r="I100" s="388"/>
    </row>
    <row r="101" spans="1:9" s="2" customFormat="1" ht="13.5" customHeight="1" x14ac:dyDescent="0.25">
      <c r="A101" s="28">
        <v>24</v>
      </c>
      <c r="B101" s="20" t="s">
        <v>151</v>
      </c>
      <c r="C101" s="21"/>
      <c r="D101" s="21" t="s">
        <v>99</v>
      </c>
      <c r="E101" s="21">
        <f>1.1*200</f>
        <v>220.00000000000003</v>
      </c>
      <c r="F101" s="21">
        <v>50</v>
      </c>
      <c r="G101" s="21">
        <v>50</v>
      </c>
      <c r="H101" s="21">
        <v>50</v>
      </c>
      <c r="I101" s="22">
        <v>50</v>
      </c>
    </row>
    <row r="102" spans="1:9" s="2" customFormat="1" ht="13.5" customHeight="1" x14ac:dyDescent="0.25">
      <c r="A102" s="29">
        <v>25</v>
      </c>
      <c r="B102" s="20" t="s">
        <v>152</v>
      </c>
      <c r="C102" s="21"/>
      <c r="D102" s="21" t="s">
        <v>153</v>
      </c>
      <c r="E102" s="21">
        <f>1.1*3000</f>
        <v>3300.0000000000005</v>
      </c>
      <c r="F102" s="21">
        <f>E102/4</f>
        <v>825.00000000000011</v>
      </c>
      <c r="G102" s="21">
        <f>E102/4</f>
        <v>825.00000000000011</v>
      </c>
      <c r="H102" s="21">
        <f>E102/4</f>
        <v>825.00000000000011</v>
      </c>
      <c r="I102" s="22">
        <f>E102/4</f>
        <v>825.00000000000011</v>
      </c>
    </row>
    <row r="103" spans="1:9" s="2" customFormat="1" ht="13.5" customHeight="1" x14ac:dyDescent="0.25">
      <c r="A103" s="29">
        <v>26</v>
      </c>
      <c r="B103" s="20" t="s">
        <v>154</v>
      </c>
      <c r="C103" s="21"/>
      <c r="D103" s="21" t="s">
        <v>153</v>
      </c>
      <c r="E103" s="21">
        <f>1.1*3000</f>
        <v>3300.0000000000005</v>
      </c>
      <c r="F103" s="21">
        <f>E103/4</f>
        <v>825.00000000000011</v>
      </c>
      <c r="G103" s="21">
        <f>E103/4</f>
        <v>825.00000000000011</v>
      </c>
      <c r="H103" s="21">
        <f>E103/4</f>
        <v>825.00000000000011</v>
      </c>
      <c r="I103" s="22">
        <f>E103/4</f>
        <v>825.00000000000011</v>
      </c>
    </row>
    <row r="104" spans="1:9" s="2" customFormat="1" ht="13.5" customHeight="1" x14ac:dyDescent="0.25">
      <c r="A104" s="375">
        <v>27</v>
      </c>
      <c r="B104" s="20" t="s">
        <v>155</v>
      </c>
      <c r="C104" s="21"/>
      <c r="D104" s="21" t="s">
        <v>153</v>
      </c>
      <c r="E104" s="21">
        <f>1.1*4000</f>
        <v>4400</v>
      </c>
      <c r="F104" s="21">
        <f>E104/4</f>
        <v>1100</v>
      </c>
      <c r="G104" s="21">
        <f>E104/4</f>
        <v>1100</v>
      </c>
      <c r="H104" s="21">
        <f>E104/4</f>
        <v>1100</v>
      </c>
      <c r="I104" s="22">
        <f>E104/4</f>
        <v>1100</v>
      </c>
    </row>
    <row r="105" spans="1:9" s="2" customFormat="1" ht="13.5" customHeight="1" x14ac:dyDescent="0.25">
      <c r="A105" s="376"/>
      <c r="B105" s="20" t="s">
        <v>156</v>
      </c>
      <c r="C105" s="21"/>
      <c r="D105" s="21" t="s">
        <v>153</v>
      </c>
      <c r="E105" s="21">
        <f>1.1*2000</f>
        <v>2200</v>
      </c>
      <c r="F105" s="21">
        <f t="shared" ref="F105:F123" si="4">E105/4</f>
        <v>550</v>
      </c>
      <c r="G105" s="21">
        <f t="shared" ref="G105:G126" si="5">E105/4</f>
        <v>550</v>
      </c>
      <c r="H105" s="21">
        <f t="shared" ref="H105:H126" si="6">E105/4</f>
        <v>550</v>
      </c>
      <c r="I105" s="22">
        <f t="shared" ref="I105:I126" si="7">E105/4</f>
        <v>550</v>
      </c>
    </row>
    <row r="106" spans="1:9" s="2" customFormat="1" ht="13.5" customHeight="1" x14ac:dyDescent="0.25">
      <c r="A106" s="29">
        <v>28</v>
      </c>
      <c r="B106" s="20" t="s">
        <v>157</v>
      </c>
      <c r="C106" s="21"/>
      <c r="D106" s="21" t="s">
        <v>153</v>
      </c>
      <c r="E106" s="21">
        <f>1.1*1000</f>
        <v>1100</v>
      </c>
      <c r="F106" s="21">
        <f t="shared" si="4"/>
        <v>275</v>
      </c>
      <c r="G106" s="21">
        <f t="shared" si="5"/>
        <v>275</v>
      </c>
      <c r="H106" s="21">
        <f t="shared" si="6"/>
        <v>275</v>
      </c>
      <c r="I106" s="22">
        <f t="shared" si="7"/>
        <v>275</v>
      </c>
    </row>
    <row r="107" spans="1:9" s="2" customFormat="1" ht="13.5" customHeight="1" x14ac:dyDescent="0.25">
      <c r="A107" s="29">
        <v>29</v>
      </c>
      <c r="B107" s="20" t="s">
        <v>158</v>
      </c>
      <c r="C107" s="21"/>
      <c r="D107" s="21" t="s">
        <v>153</v>
      </c>
      <c r="E107" s="21">
        <f>1.1*1000</f>
        <v>1100</v>
      </c>
      <c r="F107" s="21">
        <f t="shared" si="4"/>
        <v>275</v>
      </c>
      <c r="G107" s="21">
        <f t="shared" si="5"/>
        <v>275</v>
      </c>
      <c r="H107" s="21">
        <f t="shared" si="6"/>
        <v>275</v>
      </c>
      <c r="I107" s="22">
        <f t="shared" si="7"/>
        <v>275</v>
      </c>
    </row>
    <row r="108" spans="1:9" s="2" customFormat="1" ht="13.5" customHeight="1" x14ac:dyDescent="0.25">
      <c r="A108" s="29">
        <v>30</v>
      </c>
      <c r="B108" s="20" t="s">
        <v>159</v>
      </c>
      <c r="C108" s="21" t="s">
        <v>160</v>
      </c>
      <c r="D108" s="21" t="s">
        <v>153</v>
      </c>
      <c r="E108" s="21">
        <f>1.2*500</f>
        <v>600</v>
      </c>
      <c r="F108" s="21">
        <f t="shared" si="4"/>
        <v>150</v>
      </c>
      <c r="G108" s="21">
        <f t="shared" si="5"/>
        <v>150</v>
      </c>
      <c r="H108" s="21">
        <f t="shared" si="6"/>
        <v>150</v>
      </c>
      <c r="I108" s="22">
        <f t="shared" si="7"/>
        <v>150</v>
      </c>
    </row>
    <row r="109" spans="1:9" s="2" customFormat="1" ht="13.5" customHeight="1" x14ac:dyDescent="0.25">
      <c r="A109" s="29">
        <v>31</v>
      </c>
      <c r="B109" s="20" t="s">
        <v>161</v>
      </c>
      <c r="C109" s="21" t="s">
        <v>162</v>
      </c>
      <c r="D109" s="21" t="s">
        <v>153</v>
      </c>
      <c r="E109" s="21">
        <f>1.2*500</f>
        <v>600</v>
      </c>
      <c r="F109" s="21">
        <f t="shared" si="4"/>
        <v>150</v>
      </c>
      <c r="G109" s="21">
        <f t="shared" si="5"/>
        <v>150</v>
      </c>
      <c r="H109" s="21">
        <f t="shared" si="6"/>
        <v>150</v>
      </c>
      <c r="I109" s="22">
        <f t="shared" si="7"/>
        <v>150</v>
      </c>
    </row>
    <row r="110" spans="1:9" s="2" customFormat="1" ht="13.5" customHeight="1" x14ac:dyDescent="0.25">
      <c r="A110" s="29">
        <v>32</v>
      </c>
      <c r="B110" s="20" t="s">
        <v>163</v>
      </c>
      <c r="C110" s="21" t="s">
        <v>162</v>
      </c>
      <c r="D110" s="21" t="s">
        <v>153</v>
      </c>
      <c r="E110" s="21">
        <f>1.2*500</f>
        <v>600</v>
      </c>
      <c r="F110" s="21">
        <f t="shared" si="4"/>
        <v>150</v>
      </c>
      <c r="G110" s="21">
        <f t="shared" si="5"/>
        <v>150</v>
      </c>
      <c r="H110" s="21">
        <f t="shared" si="6"/>
        <v>150</v>
      </c>
      <c r="I110" s="22">
        <f t="shared" si="7"/>
        <v>150</v>
      </c>
    </row>
    <row r="111" spans="1:9" s="2" customFormat="1" ht="13.5" customHeight="1" x14ac:dyDescent="0.25">
      <c r="A111" s="29">
        <v>33</v>
      </c>
      <c r="B111" s="20" t="s">
        <v>164</v>
      </c>
      <c r="C111" s="21" t="s">
        <v>165</v>
      </c>
      <c r="D111" s="21" t="s">
        <v>153</v>
      </c>
      <c r="E111" s="21">
        <f>1.1*400</f>
        <v>440.00000000000006</v>
      </c>
      <c r="F111" s="21">
        <f t="shared" si="4"/>
        <v>110.00000000000001</v>
      </c>
      <c r="G111" s="21">
        <f t="shared" si="5"/>
        <v>110.00000000000001</v>
      </c>
      <c r="H111" s="21">
        <f t="shared" si="6"/>
        <v>110.00000000000001</v>
      </c>
      <c r="I111" s="22">
        <f t="shared" si="7"/>
        <v>110.00000000000001</v>
      </c>
    </row>
    <row r="112" spans="1:9" s="2" customFormat="1" ht="13.5" customHeight="1" x14ac:dyDescent="0.25">
      <c r="A112" s="29">
        <v>34</v>
      </c>
      <c r="B112" s="20" t="s">
        <v>166</v>
      </c>
      <c r="C112" s="21" t="s">
        <v>167</v>
      </c>
      <c r="D112" s="21" t="s">
        <v>153</v>
      </c>
      <c r="E112" s="21">
        <f>1.1*400</f>
        <v>440.00000000000006</v>
      </c>
      <c r="F112" s="21">
        <f t="shared" si="4"/>
        <v>110.00000000000001</v>
      </c>
      <c r="G112" s="21">
        <f t="shared" si="5"/>
        <v>110.00000000000001</v>
      </c>
      <c r="H112" s="21">
        <f t="shared" si="6"/>
        <v>110.00000000000001</v>
      </c>
      <c r="I112" s="22">
        <f t="shared" si="7"/>
        <v>110.00000000000001</v>
      </c>
    </row>
    <row r="113" spans="1:9" s="2" customFormat="1" ht="13.5" customHeight="1" x14ac:dyDescent="0.25">
      <c r="A113" s="29">
        <v>35</v>
      </c>
      <c r="B113" s="20" t="s">
        <v>168</v>
      </c>
      <c r="C113" s="21" t="s">
        <v>169</v>
      </c>
      <c r="D113" s="21" t="s">
        <v>153</v>
      </c>
      <c r="E113" s="21">
        <f>1.2*500</f>
        <v>600</v>
      </c>
      <c r="F113" s="21">
        <f t="shared" si="4"/>
        <v>150</v>
      </c>
      <c r="G113" s="21">
        <f t="shared" si="5"/>
        <v>150</v>
      </c>
      <c r="H113" s="21">
        <f t="shared" si="6"/>
        <v>150</v>
      </c>
      <c r="I113" s="22">
        <f t="shared" si="7"/>
        <v>150</v>
      </c>
    </row>
    <row r="114" spans="1:9" s="2" customFormat="1" ht="13.5" customHeight="1" x14ac:dyDescent="0.25">
      <c r="A114" s="29">
        <v>36</v>
      </c>
      <c r="B114" s="20" t="s">
        <v>170</v>
      </c>
      <c r="C114" s="21" t="s">
        <v>171</v>
      </c>
      <c r="D114" s="21" t="s">
        <v>153</v>
      </c>
      <c r="E114" s="21">
        <f>1.1*400</f>
        <v>440.00000000000006</v>
      </c>
      <c r="F114" s="21">
        <f t="shared" si="4"/>
        <v>110.00000000000001</v>
      </c>
      <c r="G114" s="21">
        <f t="shared" si="5"/>
        <v>110.00000000000001</v>
      </c>
      <c r="H114" s="21">
        <f t="shared" si="6"/>
        <v>110.00000000000001</v>
      </c>
      <c r="I114" s="22">
        <f t="shared" si="7"/>
        <v>110.00000000000001</v>
      </c>
    </row>
    <row r="115" spans="1:9" s="2" customFormat="1" ht="13.5" customHeight="1" x14ac:dyDescent="0.25">
      <c r="A115" s="29">
        <v>37</v>
      </c>
      <c r="B115" s="20" t="s">
        <v>172</v>
      </c>
      <c r="C115" s="21" t="s">
        <v>169</v>
      </c>
      <c r="D115" s="21" t="s">
        <v>153</v>
      </c>
      <c r="E115" s="21">
        <f>1.1*1000</f>
        <v>1100</v>
      </c>
      <c r="F115" s="21">
        <f t="shared" si="4"/>
        <v>275</v>
      </c>
      <c r="G115" s="21">
        <f t="shared" si="5"/>
        <v>275</v>
      </c>
      <c r="H115" s="21">
        <f t="shared" si="6"/>
        <v>275</v>
      </c>
      <c r="I115" s="22">
        <f t="shared" si="7"/>
        <v>275</v>
      </c>
    </row>
    <row r="116" spans="1:9" s="2" customFormat="1" ht="13.5" customHeight="1" x14ac:dyDescent="0.25">
      <c r="A116" s="29">
        <v>39</v>
      </c>
      <c r="B116" s="20" t="s">
        <v>173</v>
      </c>
      <c r="C116" s="21" t="s">
        <v>174</v>
      </c>
      <c r="D116" s="21" t="s">
        <v>153</v>
      </c>
      <c r="E116" s="21">
        <f>1.1*1000</f>
        <v>1100</v>
      </c>
      <c r="F116" s="21">
        <f t="shared" si="4"/>
        <v>275</v>
      </c>
      <c r="G116" s="21">
        <f t="shared" si="5"/>
        <v>275</v>
      </c>
      <c r="H116" s="21">
        <f t="shared" si="6"/>
        <v>275</v>
      </c>
      <c r="I116" s="22">
        <f t="shared" si="7"/>
        <v>275</v>
      </c>
    </row>
    <row r="117" spans="1:9" s="2" customFormat="1" ht="13.5" customHeight="1" x14ac:dyDescent="0.25">
      <c r="A117" s="29">
        <v>40</v>
      </c>
      <c r="B117" s="20" t="s">
        <v>175</v>
      </c>
      <c r="C117" s="21"/>
      <c r="D117" s="21" t="s">
        <v>153</v>
      </c>
      <c r="E117" s="21">
        <f>1.1*400</f>
        <v>440.00000000000006</v>
      </c>
      <c r="F117" s="21">
        <f t="shared" si="4"/>
        <v>110.00000000000001</v>
      </c>
      <c r="G117" s="21">
        <f t="shared" si="5"/>
        <v>110.00000000000001</v>
      </c>
      <c r="H117" s="21">
        <f t="shared" si="6"/>
        <v>110.00000000000001</v>
      </c>
      <c r="I117" s="22">
        <f t="shared" si="7"/>
        <v>110.00000000000001</v>
      </c>
    </row>
    <row r="118" spans="1:9" s="2" customFormat="1" ht="13.5" customHeight="1" x14ac:dyDescent="0.25">
      <c r="A118" s="29">
        <v>41</v>
      </c>
      <c r="B118" s="20" t="s">
        <v>176</v>
      </c>
      <c r="C118" s="21"/>
      <c r="D118" s="21" t="s">
        <v>99</v>
      </c>
      <c r="E118" s="21">
        <f>1.1*500</f>
        <v>550</v>
      </c>
      <c r="F118" s="21">
        <f t="shared" si="4"/>
        <v>137.5</v>
      </c>
      <c r="G118" s="21">
        <f t="shared" si="5"/>
        <v>137.5</v>
      </c>
      <c r="H118" s="21">
        <f t="shared" si="6"/>
        <v>137.5</v>
      </c>
      <c r="I118" s="22">
        <f t="shared" si="7"/>
        <v>137.5</v>
      </c>
    </row>
    <row r="119" spans="1:9" s="2" customFormat="1" ht="13.5" customHeight="1" x14ac:dyDescent="0.25">
      <c r="A119" s="29">
        <v>42</v>
      </c>
      <c r="B119" s="20" t="s">
        <v>177</v>
      </c>
      <c r="C119" s="21"/>
      <c r="D119" s="21" t="s">
        <v>99</v>
      </c>
      <c r="E119" s="21">
        <f>1.1*600</f>
        <v>660</v>
      </c>
      <c r="F119" s="21">
        <f t="shared" si="4"/>
        <v>165</v>
      </c>
      <c r="G119" s="21">
        <f t="shared" si="5"/>
        <v>165</v>
      </c>
      <c r="H119" s="21">
        <f t="shared" si="6"/>
        <v>165</v>
      </c>
      <c r="I119" s="22">
        <f t="shared" si="7"/>
        <v>165</v>
      </c>
    </row>
    <row r="120" spans="1:9" s="2" customFormat="1" ht="13.5" customHeight="1" x14ac:dyDescent="0.25">
      <c r="A120" s="29">
        <v>43</v>
      </c>
      <c r="B120" s="20" t="s">
        <v>178</v>
      </c>
      <c r="C120" s="21"/>
      <c r="D120" s="21" t="s">
        <v>99</v>
      </c>
      <c r="E120" s="21">
        <f>1.2*100</f>
        <v>120</v>
      </c>
      <c r="F120" s="21">
        <f t="shared" si="4"/>
        <v>30</v>
      </c>
      <c r="G120" s="21">
        <f t="shared" si="5"/>
        <v>30</v>
      </c>
      <c r="H120" s="21">
        <f t="shared" si="6"/>
        <v>30</v>
      </c>
      <c r="I120" s="22">
        <f t="shared" si="7"/>
        <v>30</v>
      </c>
    </row>
    <row r="121" spans="1:9" s="2" customFormat="1" ht="13.5" customHeight="1" x14ac:dyDescent="0.25">
      <c r="A121" s="29">
        <v>44</v>
      </c>
      <c r="B121" s="20" t="s">
        <v>179</v>
      </c>
      <c r="C121" s="21"/>
      <c r="D121" s="21" t="s">
        <v>99</v>
      </c>
      <c r="E121" s="21">
        <f>1.2*100</f>
        <v>120</v>
      </c>
      <c r="F121" s="21">
        <f t="shared" si="4"/>
        <v>30</v>
      </c>
      <c r="G121" s="21">
        <f t="shared" si="5"/>
        <v>30</v>
      </c>
      <c r="H121" s="21">
        <f t="shared" si="6"/>
        <v>30</v>
      </c>
      <c r="I121" s="22">
        <f t="shared" si="7"/>
        <v>30</v>
      </c>
    </row>
    <row r="122" spans="1:9" s="2" customFormat="1" ht="13.5" customHeight="1" x14ac:dyDescent="0.25">
      <c r="A122" s="29">
        <v>46</v>
      </c>
      <c r="B122" s="20" t="s">
        <v>180</v>
      </c>
      <c r="C122" s="21"/>
      <c r="D122" s="21" t="s">
        <v>99</v>
      </c>
      <c r="E122" s="21">
        <f>1.2*10</f>
        <v>12</v>
      </c>
      <c r="F122" s="21">
        <f t="shared" si="4"/>
        <v>3</v>
      </c>
      <c r="G122" s="21">
        <f t="shared" si="5"/>
        <v>3</v>
      </c>
      <c r="H122" s="21">
        <f t="shared" si="6"/>
        <v>3</v>
      </c>
      <c r="I122" s="22">
        <f t="shared" si="7"/>
        <v>3</v>
      </c>
    </row>
    <row r="123" spans="1:9" s="2" customFormat="1" ht="13.5" customHeight="1" x14ac:dyDescent="0.25">
      <c r="A123" s="29">
        <v>47</v>
      </c>
      <c r="B123" s="20" t="s">
        <v>181</v>
      </c>
      <c r="C123" s="30" t="s">
        <v>182</v>
      </c>
      <c r="D123" s="21" t="s">
        <v>99</v>
      </c>
      <c r="E123" s="21">
        <f>1.1*600</f>
        <v>660</v>
      </c>
      <c r="F123" s="21">
        <f t="shared" si="4"/>
        <v>165</v>
      </c>
      <c r="G123" s="21">
        <f t="shared" si="5"/>
        <v>165</v>
      </c>
      <c r="H123" s="21">
        <f t="shared" si="6"/>
        <v>165</v>
      </c>
      <c r="I123" s="22">
        <f t="shared" si="7"/>
        <v>165</v>
      </c>
    </row>
    <row r="124" spans="1:9" s="2" customFormat="1" ht="13.5" customHeight="1" x14ac:dyDescent="0.25">
      <c r="A124" s="29">
        <v>48</v>
      </c>
      <c r="B124" s="20" t="s">
        <v>183</v>
      </c>
      <c r="C124" s="21"/>
      <c r="D124" s="21" t="s">
        <v>99</v>
      </c>
      <c r="E124" s="21">
        <f>1.1*400</f>
        <v>440.00000000000006</v>
      </c>
      <c r="F124" s="21">
        <v>100</v>
      </c>
      <c r="G124" s="21">
        <v>100</v>
      </c>
      <c r="H124" s="21">
        <v>100</v>
      </c>
      <c r="I124" s="22">
        <v>100</v>
      </c>
    </row>
    <row r="125" spans="1:9" s="2" customFormat="1" ht="13.5" customHeight="1" x14ac:dyDescent="0.25">
      <c r="A125" s="29">
        <v>50</v>
      </c>
      <c r="B125" s="20" t="s">
        <v>184</v>
      </c>
      <c r="C125" s="21"/>
      <c r="D125" s="21" t="s">
        <v>99</v>
      </c>
      <c r="E125" s="21">
        <f>1.1*1000</f>
        <v>1100</v>
      </c>
      <c r="F125" s="21">
        <v>250</v>
      </c>
      <c r="G125" s="21">
        <f t="shared" si="5"/>
        <v>275</v>
      </c>
      <c r="H125" s="21">
        <f t="shared" si="6"/>
        <v>275</v>
      </c>
      <c r="I125" s="22">
        <f t="shared" si="7"/>
        <v>275</v>
      </c>
    </row>
    <row r="126" spans="1:9" s="2" customFormat="1" ht="13.5" customHeight="1" thickBot="1" x14ac:dyDescent="0.3">
      <c r="A126" s="31">
        <v>51</v>
      </c>
      <c r="B126" s="32" t="s">
        <v>185</v>
      </c>
      <c r="C126" s="33"/>
      <c r="D126" s="33" t="s">
        <v>99</v>
      </c>
      <c r="E126" s="33">
        <f>1.2*100</f>
        <v>120</v>
      </c>
      <c r="F126" s="33">
        <v>25</v>
      </c>
      <c r="G126" s="33">
        <f t="shared" si="5"/>
        <v>30</v>
      </c>
      <c r="H126" s="33">
        <f t="shared" si="6"/>
        <v>30</v>
      </c>
      <c r="I126" s="34">
        <f t="shared" si="7"/>
        <v>30</v>
      </c>
    </row>
    <row r="129" spans="1:21" x14ac:dyDescent="0.25">
      <c r="A129" s="357" t="s">
        <v>10</v>
      </c>
      <c r="B129" s="357"/>
      <c r="C129" s="357"/>
      <c r="D129" s="357"/>
      <c r="E129" s="357"/>
      <c r="F129" s="357"/>
      <c r="G129" s="357"/>
      <c r="H129" s="357"/>
      <c r="I129" s="357"/>
      <c r="J129" s="357"/>
    </row>
    <row r="130" spans="1:21" x14ac:dyDescent="0.25">
      <c r="A130" s="357" t="s">
        <v>186</v>
      </c>
      <c r="B130" s="357"/>
      <c r="C130" s="357"/>
      <c r="D130" s="357"/>
      <c r="E130" s="357"/>
      <c r="F130" s="357"/>
      <c r="G130" s="357"/>
      <c r="H130" s="357"/>
      <c r="I130" s="357"/>
      <c r="J130" s="357"/>
    </row>
    <row r="131" spans="1:21" x14ac:dyDescent="0.25">
      <c r="A131" s="357" t="s">
        <v>187</v>
      </c>
      <c r="B131" s="357"/>
      <c r="C131" s="357"/>
      <c r="D131" s="357"/>
      <c r="E131" s="357"/>
      <c r="F131" s="357"/>
      <c r="G131" s="357"/>
      <c r="H131" s="357"/>
      <c r="I131" s="357"/>
      <c r="J131" s="357"/>
    </row>
    <row r="132" spans="1:21" ht="15.75" thickBot="1" x14ac:dyDescent="0.3"/>
    <row r="133" spans="1:21" ht="15" customHeight="1" thickBot="1" x14ac:dyDescent="0.3">
      <c r="A133" s="382" t="s">
        <v>188</v>
      </c>
      <c r="B133" s="384" t="s">
        <v>189</v>
      </c>
      <c r="C133" s="384"/>
      <c r="D133" s="385" t="s">
        <v>16</v>
      </c>
      <c r="E133" s="13" t="s">
        <v>81</v>
      </c>
      <c r="F133" s="13" t="s">
        <v>82</v>
      </c>
      <c r="G133" s="367" t="s">
        <v>83</v>
      </c>
      <c r="H133" s="368"/>
      <c r="I133" s="368"/>
      <c r="J133" s="369"/>
    </row>
    <row r="134" spans="1:21" ht="15.75" customHeight="1" thickBot="1" x14ac:dyDescent="0.3">
      <c r="A134" s="383"/>
      <c r="B134" s="35" t="s">
        <v>190</v>
      </c>
      <c r="C134" s="35" t="s">
        <v>191</v>
      </c>
      <c r="D134" s="386"/>
      <c r="E134" s="14" t="s">
        <v>85</v>
      </c>
      <c r="F134" s="14" t="s">
        <v>86</v>
      </c>
      <c r="G134" s="16" t="s">
        <v>87</v>
      </c>
      <c r="H134" s="16" t="s">
        <v>88</v>
      </c>
      <c r="I134" s="16" t="s">
        <v>89</v>
      </c>
      <c r="J134" s="16" t="s">
        <v>90</v>
      </c>
    </row>
    <row r="135" spans="1:21" ht="46.5" customHeight="1" x14ac:dyDescent="0.25">
      <c r="A135" s="36">
        <v>1</v>
      </c>
      <c r="B135" s="37" t="s">
        <v>192</v>
      </c>
      <c r="C135" s="38" t="s">
        <v>193</v>
      </c>
      <c r="D135" s="39" t="s">
        <v>194</v>
      </c>
      <c r="E135" s="21" t="s">
        <v>195</v>
      </c>
      <c r="F135" s="21">
        <f>1.1*10</f>
        <v>11</v>
      </c>
      <c r="G135" s="21">
        <v>2.5</v>
      </c>
      <c r="H135" s="21">
        <v>2.5</v>
      </c>
      <c r="I135" s="21">
        <v>2.5</v>
      </c>
      <c r="J135" s="22">
        <v>2.5</v>
      </c>
    </row>
    <row r="136" spans="1:21" ht="50.25" customHeight="1" x14ac:dyDescent="0.25">
      <c r="A136" s="36">
        <v>2</v>
      </c>
      <c r="B136" s="37" t="s">
        <v>196</v>
      </c>
      <c r="C136" s="38" t="s">
        <v>193</v>
      </c>
      <c r="D136" s="39" t="s">
        <v>194</v>
      </c>
      <c r="E136" s="21" t="s">
        <v>195</v>
      </c>
      <c r="F136" s="21">
        <f>1.1*10</f>
        <v>11</v>
      </c>
      <c r="G136" s="21">
        <v>2.5</v>
      </c>
      <c r="H136" s="21">
        <v>2.5</v>
      </c>
      <c r="I136" s="21">
        <v>2.5</v>
      </c>
      <c r="J136" s="22">
        <v>2.5</v>
      </c>
    </row>
    <row r="137" spans="1:21" ht="50.25" customHeight="1" x14ac:dyDescent="0.25">
      <c r="A137" s="36">
        <v>3</v>
      </c>
      <c r="B137" s="37" t="s">
        <v>197</v>
      </c>
      <c r="C137" s="38" t="s">
        <v>193</v>
      </c>
      <c r="D137" s="39" t="s">
        <v>194</v>
      </c>
      <c r="E137" s="21" t="s">
        <v>195</v>
      </c>
      <c r="F137" s="21">
        <f>1.1*16</f>
        <v>17.600000000000001</v>
      </c>
      <c r="G137" s="21">
        <v>4</v>
      </c>
      <c r="H137" s="21">
        <v>4</v>
      </c>
      <c r="I137" s="21">
        <v>4</v>
      </c>
      <c r="J137" s="22">
        <v>4</v>
      </c>
    </row>
    <row r="138" spans="1:21" ht="50.25" customHeight="1" x14ac:dyDescent="0.25">
      <c r="A138" s="36">
        <v>4</v>
      </c>
      <c r="B138" s="37" t="s">
        <v>198</v>
      </c>
      <c r="C138" s="38" t="s">
        <v>193</v>
      </c>
      <c r="D138" s="39" t="s">
        <v>194</v>
      </c>
      <c r="E138" s="21" t="s">
        <v>195</v>
      </c>
      <c r="F138" s="21">
        <f>1.1*20</f>
        <v>22</v>
      </c>
      <c r="G138" s="21">
        <v>5</v>
      </c>
      <c r="H138" s="21">
        <v>5</v>
      </c>
      <c r="I138" s="21">
        <v>5</v>
      </c>
      <c r="J138" s="22">
        <v>5</v>
      </c>
    </row>
    <row r="139" spans="1:21" ht="46.5" customHeight="1" x14ac:dyDescent="0.25">
      <c r="A139" s="36">
        <v>5</v>
      </c>
      <c r="B139" s="37" t="s">
        <v>199</v>
      </c>
      <c r="C139" s="38" t="s">
        <v>193</v>
      </c>
      <c r="D139" s="39" t="s">
        <v>194</v>
      </c>
      <c r="E139" s="21" t="s">
        <v>195</v>
      </c>
      <c r="F139" s="21">
        <f>1.1*16</f>
        <v>17.600000000000001</v>
      </c>
      <c r="G139" s="21">
        <v>4</v>
      </c>
      <c r="H139" s="21">
        <v>4</v>
      </c>
      <c r="I139" s="21">
        <v>4</v>
      </c>
      <c r="J139" s="22">
        <v>4</v>
      </c>
    </row>
    <row r="140" spans="1:21" ht="39.950000000000003" customHeight="1" thickBot="1" x14ac:dyDescent="0.3">
      <c r="A140" s="40"/>
      <c r="B140" s="41" t="s">
        <v>200</v>
      </c>
      <c r="C140" s="42"/>
      <c r="D140" s="43" t="s">
        <v>194</v>
      </c>
      <c r="E140" s="33" t="s">
        <v>195</v>
      </c>
      <c r="F140" s="33">
        <f>SUM(F135:F139)</f>
        <v>79.2</v>
      </c>
      <c r="G140" s="33">
        <f>SUM(G135:G139)</f>
        <v>18</v>
      </c>
      <c r="H140" s="33">
        <f>SUM(H135:H139)</f>
        <v>18</v>
      </c>
      <c r="I140" s="33">
        <f>SUM(I135:I139)</f>
        <v>18</v>
      </c>
      <c r="J140" s="34">
        <f>SUM(J135:J139)</f>
        <v>18</v>
      </c>
    </row>
    <row r="143" spans="1:21" s="2" customFormat="1" x14ac:dyDescent="0.25">
      <c r="A143" s="357" t="s">
        <v>201</v>
      </c>
      <c r="B143" s="357"/>
      <c r="C143" s="357"/>
      <c r="D143" s="357"/>
      <c r="E143" s="357"/>
      <c r="F143" s="357"/>
      <c r="G143" s="357"/>
      <c r="H143" s="357"/>
      <c r="I143" s="357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44"/>
    </row>
    <row r="144" spans="1:21" s="2" customFormat="1" x14ac:dyDescent="0.25">
      <c r="A144" s="357" t="s">
        <v>202</v>
      </c>
      <c r="B144" s="357"/>
      <c r="C144" s="357"/>
      <c r="D144" s="357"/>
      <c r="E144" s="357"/>
      <c r="F144" s="357"/>
      <c r="G144" s="357"/>
      <c r="H144" s="357"/>
      <c r="I144" s="357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44"/>
    </row>
    <row r="145" spans="1:35" s="2" customFormat="1" ht="15.75" thickBot="1" x14ac:dyDescent="0.3">
      <c r="A145" s="366" t="s">
        <v>12</v>
      </c>
      <c r="B145" s="366"/>
      <c r="C145" s="366"/>
      <c r="D145" s="366"/>
      <c r="E145" s="366"/>
      <c r="F145" s="366"/>
      <c r="G145" s="366"/>
      <c r="H145" s="366"/>
      <c r="I145" s="366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44"/>
    </row>
    <row r="146" spans="1:35" s="2" customFormat="1" x14ac:dyDescent="0.25">
      <c r="A146" s="45" t="s">
        <v>79</v>
      </c>
      <c r="B146" s="46" t="s">
        <v>14</v>
      </c>
      <c r="C146" s="47" t="s">
        <v>80</v>
      </c>
      <c r="D146" s="46" t="s">
        <v>203</v>
      </c>
      <c r="E146" s="48" t="s">
        <v>204</v>
      </c>
      <c r="F146" s="389" t="s">
        <v>83</v>
      </c>
      <c r="G146" s="390"/>
      <c r="H146" s="390"/>
      <c r="I146" s="391"/>
      <c r="U146" s="49"/>
      <c r="W146" s="50" t="s">
        <v>205</v>
      </c>
      <c r="X146" s="392" t="s">
        <v>206</v>
      </c>
      <c r="Y146" s="393"/>
      <c r="Z146" s="393"/>
      <c r="AA146" s="393"/>
      <c r="AB146" s="393"/>
      <c r="AC146" s="393"/>
      <c r="AD146" s="393"/>
      <c r="AE146" s="393"/>
      <c r="AF146" s="393"/>
      <c r="AG146" s="393"/>
      <c r="AH146" s="393"/>
      <c r="AI146" s="394"/>
    </row>
    <row r="147" spans="1:35" s="2" customFormat="1" ht="15.75" thickBot="1" x14ac:dyDescent="0.3">
      <c r="A147" s="51" t="s">
        <v>84</v>
      </c>
      <c r="B147" s="52"/>
      <c r="C147" s="53"/>
      <c r="D147" s="52" t="s">
        <v>207</v>
      </c>
      <c r="E147" s="54" t="s">
        <v>153</v>
      </c>
      <c r="F147" s="55" t="s">
        <v>87</v>
      </c>
      <c r="G147" s="55" t="s">
        <v>88</v>
      </c>
      <c r="H147" s="55" t="s">
        <v>89</v>
      </c>
      <c r="I147" s="56" t="s">
        <v>90</v>
      </c>
      <c r="U147" s="49"/>
      <c r="W147" s="57"/>
      <c r="X147" s="395" t="s">
        <v>87</v>
      </c>
      <c r="Y147" s="396"/>
      <c r="Z147" s="397"/>
      <c r="AA147" s="398" t="s">
        <v>88</v>
      </c>
      <c r="AB147" s="396"/>
      <c r="AC147" s="397"/>
      <c r="AD147" s="398" t="s">
        <v>89</v>
      </c>
      <c r="AE147" s="396"/>
      <c r="AF147" s="397"/>
      <c r="AG147" s="398" t="s">
        <v>90</v>
      </c>
      <c r="AH147" s="396"/>
      <c r="AI147" s="399"/>
    </row>
    <row r="148" spans="1:35" s="2" customFormat="1" x14ac:dyDescent="0.25">
      <c r="A148" s="58">
        <v>1</v>
      </c>
      <c r="B148" s="59" t="s">
        <v>208</v>
      </c>
      <c r="C148" s="60" t="s">
        <v>209</v>
      </c>
      <c r="D148" s="61" t="s">
        <v>153</v>
      </c>
      <c r="E148" s="60">
        <v>6</v>
      </c>
      <c r="F148" s="60">
        <v>3</v>
      </c>
      <c r="G148" s="60"/>
      <c r="H148" s="60">
        <v>3</v>
      </c>
      <c r="I148" s="62"/>
      <c r="U148" s="49"/>
      <c r="W148" s="20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63"/>
    </row>
    <row r="149" spans="1:35" s="2" customFormat="1" x14ac:dyDescent="0.25">
      <c r="A149" s="58">
        <v>2</v>
      </c>
      <c r="B149" s="64" t="s">
        <v>210</v>
      </c>
      <c r="C149" s="61" t="s">
        <v>211</v>
      </c>
      <c r="D149" s="61" t="s">
        <v>153</v>
      </c>
      <c r="E149" s="61">
        <v>6</v>
      </c>
      <c r="F149" s="61">
        <v>3</v>
      </c>
      <c r="G149" s="61"/>
      <c r="H149" s="61">
        <v>3</v>
      </c>
      <c r="I149" s="65"/>
      <c r="U149" s="49"/>
      <c r="W149" s="20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2"/>
    </row>
    <row r="150" spans="1:35" s="2" customFormat="1" x14ac:dyDescent="0.25">
      <c r="A150" s="58">
        <v>3</v>
      </c>
      <c r="B150" s="64" t="s">
        <v>212</v>
      </c>
      <c r="C150" s="61" t="s">
        <v>213</v>
      </c>
      <c r="D150" s="21" t="s">
        <v>153</v>
      </c>
      <c r="E150" s="61">
        <v>6</v>
      </c>
      <c r="F150" s="61">
        <v>3</v>
      </c>
      <c r="G150" s="61"/>
      <c r="H150" s="61">
        <v>3</v>
      </c>
      <c r="I150" s="65"/>
      <c r="T150" s="49"/>
      <c r="V150" s="20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2"/>
    </row>
    <row r="151" spans="1:35" s="2" customFormat="1" ht="30" x14ac:dyDescent="0.25">
      <c r="A151" s="58">
        <v>4</v>
      </c>
      <c r="B151" s="66" t="s">
        <v>214</v>
      </c>
      <c r="C151" s="67" t="s">
        <v>215</v>
      </c>
      <c r="D151" s="18" t="s">
        <v>216</v>
      </c>
      <c r="E151" s="61">
        <v>10000</v>
      </c>
      <c r="F151" s="68">
        <v>2500</v>
      </c>
      <c r="G151" s="61">
        <v>2500</v>
      </c>
      <c r="H151" s="61">
        <v>2500</v>
      </c>
      <c r="I151" s="65">
        <v>2500</v>
      </c>
      <c r="T151" s="49"/>
      <c r="V151" s="44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69"/>
    </row>
    <row r="152" spans="1:35" s="2" customFormat="1" ht="31.5" x14ac:dyDescent="0.25">
      <c r="A152" s="58">
        <v>5</v>
      </c>
      <c r="B152" s="70" t="s">
        <v>217</v>
      </c>
      <c r="C152" s="71" t="s">
        <v>218</v>
      </c>
      <c r="D152" s="71" t="s">
        <v>153</v>
      </c>
      <c r="E152" s="71">
        <v>1</v>
      </c>
      <c r="F152" s="61" t="s">
        <v>219</v>
      </c>
      <c r="G152" s="61">
        <v>1</v>
      </c>
      <c r="H152" s="61" t="s">
        <v>219</v>
      </c>
      <c r="I152" s="65" t="s">
        <v>219</v>
      </c>
      <c r="U152" s="49"/>
      <c r="W152" s="20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2"/>
    </row>
    <row r="153" spans="1:35" s="2" customFormat="1" ht="31.5" x14ac:dyDescent="0.25">
      <c r="A153" s="58">
        <v>6</v>
      </c>
      <c r="B153" s="70" t="s">
        <v>220</v>
      </c>
      <c r="C153" s="71" t="s">
        <v>221</v>
      </c>
      <c r="D153" s="71" t="s">
        <v>153</v>
      </c>
      <c r="E153" s="71">
        <v>2</v>
      </c>
      <c r="F153" s="61" t="s">
        <v>219</v>
      </c>
      <c r="G153" s="61" t="s">
        <v>219</v>
      </c>
      <c r="H153" s="61">
        <v>1</v>
      </c>
      <c r="I153" s="65">
        <v>1</v>
      </c>
      <c r="U153" s="49"/>
      <c r="W153" s="20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2"/>
    </row>
    <row r="154" spans="1:35" s="2" customFormat="1" ht="31.5" x14ac:dyDescent="0.25">
      <c r="A154" s="58">
        <v>7</v>
      </c>
      <c r="B154" s="70" t="s">
        <v>222</v>
      </c>
      <c r="C154" s="71" t="s">
        <v>223</v>
      </c>
      <c r="D154" s="71" t="s">
        <v>153</v>
      </c>
      <c r="E154" s="71">
        <v>4</v>
      </c>
      <c r="F154" s="61">
        <v>1</v>
      </c>
      <c r="G154" s="61">
        <v>1</v>
      </c>
      <c r="H154" s="61">
        <v>1</v>
      </c>
      <c r="I154" s="65">
        <v>1</v>
      </c>
      <c r="U154" s="49"/>
      <c r="W154" s="20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2"/>
    </row>
    <row r="155" spans="1:35" s="2" customFormat="1" ht="15.75" x14ac:dyDescent="0.25">
      <c r="A155" s="58">
        <v>8</v>
      </c>
      <c r="B155" s="70" t="s">
        <v>224</v>
      </c>
      <c r="C155" s="71"/>
      <c r="D155" s="71" t="s">
        <v>153</v>
      </c>
      <c r="E155" s="71">
        <v>2</v>
      </c>
      <c r="F155" s="61" t="s">
        <v>219</v>
      </c>
      <c r="G155" s="61">
        <v>2</v>
      </c>
      <c r="H155" s="61" t="s">
        <v>219</v>
      </c>
      <c r="I155" s="65" t="s">
        <v>219</v>
      </c>
      <c r="U155" s="49"/>
      <c r="W155" s="20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2"/>
    </row>
    <row r="156" spans="1:35" s="2" customFormat="1" ht="31.5" x14ac:dyDescent="0.25">
      <c r="A156" s="58">
        <v>9</v>
      </c>
      <c r="B156" s="70" t="s">
        <v>225</v>
      </c>
      <c r="C156" s="71" t="s">
        <v>226</v>
      </c>
      <c r="D156" s="71" t="s">
        <v>153</v>
      </c>
      <c r="E156" s="71">
        <v>12</v>
      </c>
      <c r="F156" s="61">
        <v>4</v>
      </c>
      <c r="G156" s="61">
        <v>4</v>
      </c>
      <c r="H156" s="61">
        <v>4</v>
      </c>
      <c r="I156" s="65" t="s">
        <v>219</v>
      </c>
      <c r="U156" s="49"/>
      <c r="W156" s="20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2"/>
    </row>
    <row r="157" spans="1:35" s="2" customFormat="1" ht="31.5" x14ac:dyDescent="0.25">
      <c r="A157" s="58">
        <v>10</v>
      </c>
      <c r="B157" s="70" t="s">
        <v>227</v>
      </c>
      <c r="C157" s="71" t="s">
        <v>228</v>
      </c>
      <c r="D157" s="71" t="s">
        <v>153</v>
      </c>
      <c r="E157" s="71">
        <v>6</v>
      </c>
      <c r="F157" s="61">
        <v>2</v>
      </c>
      <c r="G157" s="61">
        <v>4</v>
      </c>
      <c r="H157" s="61" t="s">
        <v>219</v>
      </c>
      <c r="I157" s="65" t="s">
        <v>219</v>
      </c>
      <c r="U157" s="49"/>
      <c r="W157" s="20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2"/>
    </row>
    <row r="158" spans="1:35" s="2" customFormat="1" ht="15.75" x14ac:dyDescent="0.25">
      <c r="A158" s="58">
        <v>11</v>
      </c>
      <c r="B158" s="70" t="s">
        <v>229</v>
      </c>
      <c r="C158" s="71" t="s">
        <v>230</v>
      </c>
      <c r="D158" s="71" t="s">
        <v>153</v>
      </c>
      <c r="E158" s="71">
        <v>6</v>
      </c>
      <c r="F158" s="61" t="s">
        <v>219</v>
      </c>
      <c r="G158" s="61">
        <v>2</v>
      </c>
      <c r="H158" s="61">
        <v>4</v>
      </c>
      <c r="I158" s="65" t="s">
        <v>219</v>
      </c>
      <c r="U158" s="49"/>
      <c r="W158" s="20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2"/>
    </row>
    <row r="159" spans="1:35" s="2" customFormat="1" ht="15.75" x14ac:dyDescent="0.25">
      <c r="A159" s="404">
        <v>12</v>
      </c>
      <c r="B159" s="72" t="s">
        <v>231</v>
      </c>
      <c r="C159" s="406" t="s">
        <v>232</v>
      </c>
      <c r="D159" s="407" t="s">
        <v>153</v>
      </c>
      <c r="E159" s="407">
        <v>6</v>
      </c>
      <c r="F159" s="400">
        <v>2</v>
      </c>
      <c r="G159" s="400">
        <v>1</v>
      </c>
      <c r="H159" s="400">
        <v>2</v>
      </c>
      <c r="I159" s="402">
        <v>1</v>
      </c>
      <c r="U159" s="49"/>
      <c r="W159" s="20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2"/>
    </row>
    <row r="160" spans="1:35" s="2" customFormat="1" ht="15.75" x14ac:dyDescent="0.25">
      <c r="A160" s="405"/>
      <c r="B160" s="73" t="s">
        <v>233</v>
      </c>
      <c r="C160" s="406"/>
      <c r="D160" s="407"/>
      <c r="E160" s="407"/>
      <c r="F160" s="401"/>
      <c r="G160" s="401"/>
      <c r="H160" s="401"/>
      <c r="I160" s="403"/>
      <c r="U160" s="49"/>
      <c r="W160" s="20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2"/>
    </row>
    <row r="161" spans="1:35" s="2" customFormat="1" ht="15.75" x14ac:dyDescent="0.25">
      <c r="A161" s="404">
        <v>13</v>
      </c>
      <c r="B161" s="72" t="s">
        <v>234</v>
      </c>
      <c r="C161" s="406" t="s">
        <v>235</v>
      </c>
      <c r="D161" s="407" t="s">
        <v>153</v>
      </c>
      <c r="E161" s="407">
        <v>6</v>
      </c>
      <c r="F161" s="400">
        <v>2</v>
      </c>
      <c r="G161" s="400">
        <v>1</v>
      </c>
      <c r="H161" s="400">
        <v>2</v>
      </c>
      <c r="I161" s="402">
        <v>1</v>
      </c>
      <c r="U161" s="49"/>
      <c r="W161" s="20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2"/>
    </row>
    <row r="162" spans="1:35" s="2" customFormat="1" ht="15.75" x14ac:dyDescent="0.25">
      <c r="A162" s="405"/>
      <c r="B162" s="73" t="s">
        <v>236</v>
      </c>
      <c r="C162" s="406"/>
      <c r="D162" s="407"/>
      <c r="E162" s="407"/>
      <c r="F162" s="401"/>
      <c r="G162" s="401"/>
      <c r="H162" s="401"/>
      <c r="I162" s="403"/>
      <c r="U162" s="49"/>
      <c r="W162" s="20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2"/>
    </row>
    <row r="163" spans="1:35" s="2" customFormat="1" ht="15.75" x14ac:dyDescent="0.25">
      <c r="A163" s="404">
        <v>14</v>
      </c>
      <c r="B163" s="72" t="s">
        <v>234</v>
      </c>
      <c r="C163" s="406" t="s">
        <v>237</v>
      </c>
      <c r="D163" s="407" t="s">
        <v>153</v>
      </c>
      <c r="E163" s="407">
        <v>6</v>
      </c>
      <c r="F163" s="400">
        <v>1</v>
      </c>
      <c r="G163" s="400">
        <v>2</v>
      </c>
      <c r="H163" s="400">
        <v>1</v>
      </c>
      <c r="I163" s="402">
        <v>2</v>
      </c>
      <c r="U163" s="49"/>
      <c r="W163" s="20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2"/>
    </row>
    <row r="164" spans="1:35" s="2" customFormat="1" ht="15.75" x14ac:dyDescent="0.25">
      <c r="A164" s="405"/>
      <c r="B164" s="73" t="s">
        <v>238</v>
      </c>
      <c r="C164" s="406"/>
      <c r="D164" s="407"/>
      <c r="E164" s="407"/>
      <c r="F164" s="401"/>
      <c r="G164" s="401"/>
      <c r="H164" s="401"/>
      <c r="I164" s="403"/>
      <c r="U164" s="49"/>
      <c r="W164" s="20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2"/>
    </row>
    <row r="165" spans="1:35" s="2" customFormat="1" ht="15.75" x14ac:dyDescent="0.25">
      <c r="A165" s="74">
        <v>15</v>
      </c>
      <c r="B165" s="73" t="s">
        <v>239</v>
      </c>
      <c r="C165" s="75" t="s">
        <v>240</v>
      </c>
      <c r="D165" s="71" t="s">
        <v>153</v>
      </c>
      <c r="E165" s="71">
        <v>4</v>
      </c>
      <c r="F165" s="60">
        <v>1</v>
      </c>
      <c r="G165" s="60">
        <v>1</v>
      </c>
      <c r="H165" s="60">
        <v>1</v>
      </c>
      <c r="I165" s="62">
        <v>1</v>
      </c>
      <c r="U165" s="49"/>
      <c r="W165" s="20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2"/>
    </row>
    <row r="166" spans="1:35" s="2" customFormat="1" ht="31.5" x14ac:dyDescent="0.25">
      <c r="A166" s="58">
        <v>16</v>
      </c>
      <c r="B166" s="73" t="s">
        <v>241</v>
      </c>
      <c r="C166" s="71" t="s">
        <v>242</v>
      </c>
      <c r="D166" s="71" t="s">
        <v>216</v>
      </c>
      <c r="E166" s="71">
        <v>1</v>
      </c>
      <c r="F166" s="61">
        <v>1</v>
      </c>
      <c r="G166" s="61" t="s">
        <v>219</v>
      </c>
      <c r="H166" s="61" t="s">
        <v>219</v>
      </c>
      <c r="I166" s="65" t="s">
        <v>219</v>
      </c>
      <c r="U166" s="49"/>
      <c r="W166" s="20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2"/>
    </row>
    <row r="167" spans="1:35" s="2" customFormat="1" ht="15.75" x14ac:dyDescent="0.25">
      <c r="A167" s="74">
        <v>18</v>
      </c>
      <c r="B167" s="70" t="s">
        <v>243</v>
      </c>
      <c r="C167" s="71" t="s">
        <v>244</v>
      </c>
      <c r="D167" s="71" t="s">
        <v>153</v>
      </c>
      <c r="E167" s="71">
        <v>1</v>
      </c>
      <c r="F167" s="61">
        <v>1</v>
      </c>
      <c r="G167" s="61" t="s">
        <v>219</v>
      </c>
      <c r="H167" s="61" t="s">
        <v>219</v>
      </c>
      <c r="I167" s="65" t="s">
        <v>219</v>
      </c>
      <c r="U167" s="49"/>
      <c r="W167" s="20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2"/>
    </row>
    <row r="168" spans="1:35" s="2" customFormat="1" ht="15.75" x14ac:dyDescent="0.25">
      <c r="A168" s="58">
        <v>17</v>
      </c>
      <c r="B168" s="70" t="s">
        <v>245</v>
      </c>
      <c r="C168" s="71" t="s">
        <v>246</v>
      </c>
      <c r="D168" s="71" t="s">
        <v>153</v>
      </c>
      <c r="E168" s="71">
        <v>2</v>
      </c>
      <c r="F168" s="61">
        <v>1</v>
      </c>
      <c r="G168" s="61">
        <v>1</v>
      </c>
      <c r="H168" s="61" t="s">
        <v>219</v>
      </c>
      <c r="I168" s="65" t="s">
        <v>219</v>
      </c>
      <c r="U168" s="49"/>
      <c r="W168" s="20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2"/>
    </row>
    <row r="169" spans="1:35" s="2" customFormat="1" ht="15.75" x14ac:dyDescent="0.25">
      <c r="A169" s="74">
        <v>18</v>
      </c>
      <c r="B169" s="70" t="s">
        <v>247</v>
      </c>
      <c r="C169" s="71" t="s">
        <v>248</v>
      </c>
      <c r="D169" s="71" t="s">
        <v>153</v>
      </c>
      <c r="E169" s="71">
        <v>72</v>
      </c>
      <c r="F169" s="61" t="s">
        <v>219</v>
      </c>
      <c r="G169" s="61">
        <v>18</v>
      </c>
      <c r="H169" s="61" t="s">
        <v>219</v>
      </c>
      <c r="I169" s="65">
        <v>18</v>
      </c>
      <c r="U169" s="49"/>
      <c r="W169" s="20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2"/>
    </row>
    <row r="170" spans="1:35" s="2" customFormat="1" ht="15.75" x14ac:dyDescent="0.25">
      <c r="A170" s="58">
        <v>19</v>
      </c>
      <c r="B170" s="70" t="s">
        <v>249</v>
      </c>
      <c r="C170" s="71" t="s">
        <v>250</v>
      </c>
      <c r="D170" s="71" t="s">
        <v>153</v>
      </c>
      <c r="E170" s="71">
        <v>28</v>
      </c>
      <c r="F170" s="61" t="s">
        <v>219</v>
      </c>
      <c r="G170" s="61" t="s">
        <v>219</v>
      </c>
      <c r="H170" s="61" t="s">
        <v>219</v>
      </c>
      <c r="I170" s="65">
        <v>56</v>
      </c>
      <c r="U170" s="49"/>
      <c r="W170" s="20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2"/>
    </row>
    <row r="171" spans="1:35" s="2" customFormat="1" ht="15.75" x14ac:dyDescent="0.25">
      <c r="A171" s="74">
        <v>20</v>
      </c>
      <c r="B171" s="70" t="s">
        <v>249</v>
      </c>
      <c r="C171" s="71" t="s">
        <v>251</v>
      </c>
      <c r="D171" s="71" t="s">
        <v>153</v>
      </c>
      <c r="E171" s="71">
        <v>24</v>
      </c>
      <c r="F171" s="61" t="s">
        <v>219</v>
      </c>
      <c r="G171" s="61" t="s">
        <v>219</v>
      </c>
      <c r="H171" s="61" t="s">
        <v>219</v>
      </c>
      <c r="I171" s="65">
        <v>24</v>
      </c>
      <c r="U171" s="49"/>
      <c r="W171" s="20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2"/>
    </row>
    <row r="172" spans="1:35" s="2" customFormat="1" ht="15.75" x14ac:dyDescent="0.25">
      <c r="A172" s="74">
        <v>21</v>
      </c>
      <c r="B172" s="76" t="s">
        <v>252</v>
      </c>
      <c r="C172" s="77" t="s">
        <v>253</v>
      </c>
      <c r="D172" s="78" t="s">
        <v>153</v>
      </c>
      <c r="E172" s="78">
        <v>8</v>
      </c>
      <c r="F172" s="61">
        <v>2</v>
      </c>
      <c r="G172" s="61">
        <v>2</v>
      </c>
      <c r="H172" s="61">
        <v>2</v>
      </c>
      <c r="I172" s="65">
        <v>2</v>
      </c>
      <c r="U172" s="49"/>
      <c r="W172" s="20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2"/>
    </row>
    <row r="173" spans="1:35" s="2" customFormat="1" ht="15.75" x14ac:dyDescent="0.25">
      <c r="A173" s="74">
        <v>22</v>
      </c>
      <c r="B173" s="76" t="s">
        <v>254</v>
      </c>
      <c r="C173" s="77" t="s">
        <v>255</v>
      </c>
      <c r="D173" s="78" t="s">
        <v>153</v>
      </c>
      <c r="E173" s="78">
        <v>10</v>
      </c>
      <c r="F173" s="61" t="s">
        <v>219</v>
      </c>
      <c r="G173" s="61">
        <v>5</v>
      </c>
      <c r="H173" s="61" t="s">
        <v>219</v>
      </c>
      <c r="I173" s="65">
        <v>5</v>
      </c>
      <c r="U173" s="49"/>
      <c r="W173" s="20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2"/>
    </row>
    <row r="174" spans="1:35" s="2" customFormat="1" ht="15.75" x14ac:dyDescent="0.25">
      <c r="A174" s="74">
        <v>23</v>
      </c>
      <c r="B174" s="76" t="s">
        <v>256</v>
      </c>
      <c r="C174" s="77" t="s">
        <v>257</v>
      </c>
      <c r="D174" s="78" t="s">
        <v>153</v>
      </c>
      <c r="E174" s="78">
        <v>10</v>
      </c>
      <c r="F174" s="61" t="s">
        <v>219</v>
      </c>
      <c r="G174" s="61">
        <v>10</v>
      </c>
      <c r="H174" s="61" t="s">
        <v>219</v>
      </c>
      <c r="I174" s="65" t="s">
        <v>219</v>
      </c>
      <c r="U174" s="49"/>
      <c r="W174" s="20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2"/>
    </row>
    <row r="175" spans="1:35" s="2" customFormat="1" ht="15.75" x14ac:dyDescent="0.25">
      <c r="A175" s="74">
        <v>24</v>
      </c>
      <c r="B175" s="76" t="s">
        <v>258</v>
      </c>
      <c r="C175" s="77" t="s">
        <v>259</v>
      </c>
      <c r="D175" s="78" t="s">
        <v>153</v>
      </c>
      <c r="E175" s="78">
        <v>20</v>
      </c>
      <c r="F175" s="61" t="s">
        <v>219</v>
      </c>
      <c r="G175" s="61">
        <v>20</v>
      </c>
      <c r="H175" s="61" t="s">
        <v>219</v>
      </c>
      <c r="I175" s="65" t="s">
        <v>219</v>
      </c>
      <c r="U175" s="49"/>
      <c r="W175" s="20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2"/>
    </row>
    <row r="176" spans="1:35" s="2" customFormat="1" ht="15.75" x14ac:dyDescent="0.25">
      <c r="A176" s="74">
        <v>25</v>
      </c>
      <c r="B176" s="76" t="s">
        <v>260</v>
      </c>
      <c r="C176" s="77" t="s">
        <v>261</v>
      </c>
      <c r="D176" s="78" t="s">
        <v>153</v>
      </c>
      <c r="E176" s="78">
        <v>6</v>
      </c>
      <c r="F176" s="61">
        <v>6</v>
      </c>
      <c r="G176" s="61" t="s">
        <v>219</v>
      </c>
      <c r="H176" s="61" t="s">
        <v>219</v>
      </c>
      <c r="I176" s="65" t="s">
        <v>219</v>
      </c>
      <c r="U176" s="49"/>
      <c r="W176" s="20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2"/>
    </row>
    <row r="177" spans="1:35" s="2" customFormat="1" ht="15.75" x14ac:dyDescent="0.25">
      <c r="A177" s="74">
        <v>26</v>
      </c>
      <c r="B177" s="76" t="s">
        <v>262</v>
      </c>
      <c r="C177" s="77" t="s">
        <v>263</v>
      </c>
      <c r="D177" s="78" t="s">
        <v>153</v>
      </c>
      <c r="E177" s="78">
        <v>12</v>
      </c>
      <c r="F177" s="61">
        <v>12</v>
      </c>
      <c r="G177" s="61" t="s">
        <v>219</v>
      </c>
      <c r="H177" s="61" t="s">
        <v>219</v>
      </c>
      <c r="I177" s="65" t="s">
        <v>219</v>
      </c>
      <c r="U177" s="49"/>
      <c r="W177" s="20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2"/>
    </row>
    <row r="178" spans="1:35" s="2" customFormat="1" ht="15.75" x14ac:dyDescent="0.25">
      <c r="A178" s="74">
        <v>27</v>
      </c>
      <c r="B178" s="76" t="s">
        <v>264</v>
      </c>
      <c r="C178" s="77" t="s">
        <v>265</v>
      </c>
      <c r="D178" s="78" t="s">
        <v>153</v>
      </c>
      <c r="E178" s="78">
        <v>4</v>
      </c>
      <c r="F178" s="61">
        <v>1</v>
      </c>
      <c r="G178" s="61">
        <v>1</v>
      </c>
      <c r="H178" s="61">
        <v>1</v>
      </c>
      <c r="I178" s="65">
        <v>1</v>
      </c>
      <c r="U178" s="49"/>
      <c r="W178" s="20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2"/>
    </row>
    <row r="179" spans="1:35" s="2" customFormat="1" ht="15.75" x14ac:dyDescent="0.25">
      <c r="A179" s="74">
        <v>28</v>
      </c>
      <c r="B179" s="76" t="s">
        <v>266</v>
      </c>
      <c r="C179" s="77" t="s">
        <v>267</v>
      </c>
      <c r="D179" s="78" t="s">
        <v>153</v>
      </c>
      <c r="E179" s="78">
        <v>4</v>
      </c>
      <c r="F179" s="61">
        <v>1</v>
      </c>
      <c r="G179" s="61">
        <v>1</v>
      </c>
      <c r="H179" s="61">
        <v>1</v>
      </c>
      <c r="I179" s="65">
        <v>1</v>
      </c>
      <c r="U179" s="49"/>
      <c r="W179" s="20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2"/>
    </row>
    <row r="180" spans="1:35" s="2" customFormat="1" ht="63" x14ac:dyDescent="0.25">
      <c r="A180" s="58">
        <v>29</v>
      </c>
      <c r="B180" s="76" t="s">
        <v>268</v>
      </c>
      <c r="C180" s="79" t="s">
        <v>269</v>
      </c>
      <c r="D180" s="78" t="s">
        <v>153</v>
      </c>
      <c r="E180" s="78">
        <v>300</v>
      </c>
      <c r="F180" s="61">
        <v>72</v>
      </c>
      <c r="G180" s="61">
        <v>78</v>
      </c>
      <c r="H180" s="61">
        <v>72</v>
      </c>
      <c r="I180" s="65">
        <v>78</v>
      </c>
      <c r="N180" s="2">
        <f>400-224</f>
        <v>176</v>
      </c>
      <c r="U180" s="49"/>
      <c r="W180" s="20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2"/>
    </row>
    <row r="181" spans="1:35" s="2" customFormat="1" ht="63" x14ac:dyDescent="0.25">
      <c r="A181" s="74">
        <v>30</v>
      </c>
      <c r="B181" s="76" t="s">
        <v>270</v>
      </c>
      <c r="C181" s="79" t="s">
        <v>269</v>
      </c>
      <c r="D181" s="78" t="s">
        <v>153</v>
      </c>
      <c r="E181" s="78">
        <v>400</v>
      </c>
      <c r="F181" s="61">
        <v>112</v>
      </c>
      <c r="G181" s="61">
        <v>88</v>
      </c>
      <c r="H181" s="61">
        <v>112</v>
      </c>
      <c r="I181" s="65">
        <v>88</v>
      </c>
      <c r="N181" s="2">
        <f>176/2</f>
        <v>88</v>
      </c>
      <c r="U181" s="49"/>
      <c r="W181" s="20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2"/>
    </row>
    <row r="182" spans="1:35" s="2" customFormat="1" x14ac:dyDescent="0.25">
      <c r="A182" s="58">
        <v>31</v>
      </c>
      <c r="B182" s="64" t="s">
        <v>271</v>
      </c>
      <c r="C182" s="61" t="s">
        <v>272</v>
      </c>
      <c r="D182" s="21" t="s">
        <v>153</v>
      </c>
      <c r="E182" s="61">
        <v>20</v>
      </c>
      <c r="F182" s="61">
        <v>10</v>
      </c>
      <c r="G182" s="61">
        <v>10</v>
      </c>
      <c r="H182" s="61">
        <v>10</v>
      </c>
      <c r="I182" s="65">
        <v>10</v>
      </c>
      <c r="U182" s="49"/>
      <c r="W182" s="20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2"/>
    </row>
    <row r="183" spans="1:35" s="2" customFormat="1" x14ac:dyDescent="0.25">
      <c r="A183" s="74">
        <v>32</v>
      </c>
      <c r="B183" s="64" t="s">
        <v>273</v>
      </c>
      <c r="C183" s="61" t="s">
        <v>272</v>
      </c>
      <c r="D183" s="21" t="s">
        <v>153</v>
      </c>
      <c r="E183" s="61">
        <v>20</v>
      </c>
      <c r="F183" s="61">
        <v>10</v>
      </c>
      <c r="G183" s="61">
        <v>10</v>
      </c>
      <c r="H183" s="61">
        <v>10</v>
      </c>
      <c r="I183" s="65">
        <v>10</v>
      </c>
      <c r="U183" s="49"/>
      <c r="W183" s="20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2"/>
    </row>
    <row r="184" spans="1:35" s="2" customFormat="1" x14ac:dyDescent="0.25">
      <c r="A184" s="58">
        <v>33</v>
      </c>
      <c r="B184" s="64" t="s">
        <v>274</v>
      </c>
      <c r="C184" s="61" t="s">
        <v>272</v>
      </c>
      <c r="D184" s="21" t="s">
        <v>153</v>
      </c>
      <c r="E184" s="61">
        <v>20</v>
      </c>
      <c r="F184" s="61">
        <v>10</v>
      </c>
      <c r="G184" s="61">
        <v>10</v>
      </c>
      <c r="H184" s="61">
        <v>10</v>
      </c>
      <c r="I184" s="65">
        <v>10</v>
      </c>
      <c r="U184" s="49"/>
      <c r="W184" s="20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2"/>
    </row>
    <row r="185" spans="1:35" s="2" customFormat="1" x14ac:dyDescent="0.25">
      <c r="A185" s="74">
        <v>34</v>
      </c>
      <c r="B185" s="64" t="s">
        <v>275</v>
      </c>
      <c r="C185" s="61" t="s">
        <v>272</v>
      </c>
      <c r="D185" s="21" t="s">
        <v>153</v>
      </c>
      <c r="E185" s="61">
        <v>20</v>
      </c>
      <c r="F185" s="61">
        <v>10</v>
      </c>
      <c r="G185" s="61">
        <v>10</v>
      </c>
      <c r="H185" s="61">
        <v>10</v>
      </c>
      <c r="I185" s="65">
        <v>10</v>
      </c>
      <c r="U185" s="49"/>
      <c r="W185" s="20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2"/>
    </row>
    <row r="186" spans="1:35" s="2" customFormat="1" x14ac:dyDescent="0.25">
      <c r="A186" s="58">
        <v>35</v>
      </c>
      <c r="B186" s="64" t="s">
        <v>276</v>
      </c>
      <c r="C186" s="61" t="s">
        <v>272</v>
      </c>
      <c r="D186" s="21" t="s">
        <v>153</v>
      </c>
      <c r="E186" s="61">
        <v>20</v>
      </c>
      <c r="F186" s="61">
        <v>10</v>
      </c>
      <c r="G186" s="61">
        <v>10</v>
      </c>
      <c r="H186" s="61">
        <v>10</v>
      </c>
      <c r="I186" s="65">
        <v>10</v>
      </c>
      <c r="U186" s="49"/>
      <c r="W186" s="20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2"/>
    </row>
    <row r="187" spans="1:35" s="2" customFormat="1" ht="45" x14ac:dyDescent="0.25">
      <c r="A187" s="74">
        <v>36</v>
      </c>
      <c r="B187" s="64" t="s">
        <v>277</v>
      </c>
      <c r="C187" s="80" t="s">
        <v>278</v>
      </c>
      <c r="D187" s="21" t="s">
        <v>153</v>
      </c>
      <c r="E187" s="61">
        <f>72*4</f>
        <v>288</v>
      </c>
      <c r="F187" s="61">
        <v>72</v>
      </c>
      <c r="G187" s="61">
        <v>72</v>
      </c>
      <c r="H187" s="61">
        <v>72</v>
      </c>
      <c r="I187" s="65">
        <v>72</v>
      </c>
      <c r="U187" s="49"/>
      <c r="W187" s="44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</row>
    <row r="188" spans="1:35" s="2" customFormat="1" ht="45" x14ac:dyDescent="0.25">
      <c r="A188" s="58">
        <v>37</v>
      </c>
      <c r="B188" s="64" t="s">
        <v>279</v>
      </c>
      <c r="C188" s="80" t="s">
        <v>280</v>
      </c>
      <c r="D188" s="20" t="s">
        <v>281</v>
      </c>
      <c r="E188" s="21">
        <v>48</v>
      </c>
      <c r="F188" s="21">
        <v>12</v>
      </c>
      <c r="G188" s="21">
        <v>12</v>
      </c>
      <c r="H188" s="21">
        <v>12</v>
      </c>
      <c r="I188" s="22">
        <v>12</v>
      </c>
      <c r="U188" s="44"/>
    </row>
    <row r="189" spans="1:35" s="2" customFormat="1" ht="15.75" thickBot="1" x14ac:dyDescent="0.3">
      <c r="A189" s="81">
        <v>38</v>
      </c>
      <c r="B189" s="32" t="s">
        <v>282</v>
      </c>
      <c r="C189" s="32"/>
      <c r="D189" s="32" t="s">
        <v>153</v>
      </c>
      <c r="E189" s="33">
        <v>48</v>
      </c>
      <c r="F189" s="33">
        <v>12</v>
      </c>
      <c r="G189" s="33">
        <v>12</v>
      </c>
      <c r="H189" s="33">
        <v>12</v>
      </c>
      <c r="I189" s="34">
        <v>12</v>
      </c>
      <c r="U189" s="44"/>
    </row>
    <row r="192" spans="1:35" s="2" customFormat="1" x14ac:dyDescent="0.25">
      <c r="A192" s="357" t="s">
        <v>10</v>
      </c>
      <c r="B192" s="357"/>
      <c r="C192" s="357"/>
      <c r="D192" s="357"/>
      <c r="E192" s="357"/>
      <c r="F192" s="357"/>
      <c r="G192" s="357"/>
      <c r="H192" s="357"/>
      <c r="I192" s="357"/>
      <c r="J192" s="82"/>
    </row>
    <row r="193" spans="1:10" s="2" customFormat="1" x14ac:dyDescent="0.25">
      <c r="A193" s="357" t="s">
        <v>283</v>
      </c>
      <c r="B193" s="357"/>
      <c r="C193" s="357"/>
      <c r="D193" s="357"/>
      <c r="E193" s="357"/>
      <c r="F193" s="357"/>
      <c r="G193" s="357"/>
      <c r="H193" s="357"/>
      <c r="I193" s="357"/>
      <c r="J193" s="82"/>
    </row>
    <row r="194" spans="1:10" s="2" customFormat="1" ht="15.75" thickBot="1" x14ac:dyDescent="0.3">
      <c r="A194" s="357" t="s">
        <v>12</v>
      </c>
      <c r="B194" s="357"/>
      <c r="C194" s="357"/>
      <c r="D194" s="357"/>
      <c r="E194" s="357"/>
      <c r="F194" s="357"/>
      <c r="G194" s="357"/>
      <c r="H194" s="357"/>
      <c r="I194" s="357"/>
      <c r="J194" s="82"/>
    </row>
    <row r="195" spans="1:10" s="2" customFormat="1" x14ac:dyDescent="0.25">
      <c r="A195" s="83" t="s">
        <v>79</v>
      </c>
      <c r="B195" s="84" t="s">
        <v>14</v>
      </c>
      <c r="C195" s="84" t="s">
        <v>80</v>
      </c>
      <c r="D195" s="84" t="s">
        <v>203</v>
      </c>
      <c r="E195" s="85" t="s">
        <v>82</v>
      </c>
      <c r="F195" s="411" t="s">
        <v>83</v>
      </c>
      <c r="G195" s="409"/>
      <c r="H195" s="409"/>
      <c r="I195" s="410"/>
    </row>
    <row r="196" spans="1:10" s="2" customFormat="1" ht="15.75" thickBot="1" x14ac:dyDescent="0.3">
      <c r="A196" s="86" t="s">
        <v>84</v>
      </c>
      <c r="B196" s="87"/>
      <c r="C196" s="87"/>
      <c r="D196" s="87" t="s">
        <v>85</v>
      </c>
      <c r="E196" s="88" t="s">
        <v>284</v>
      </c>
      <c r="F196" s="89" t="s">
        <v>87</v>
      </c>
      <c r="G196" s="90" t="s">
        <v>88</v>
      </c>
      <c r="H196" s="90" t="s">
        <v>89</v>
      </c>
      <c r="I196" s="91" t="s">
        <v>90</v>
      </c>
    </row>
    <row r="197" spans="1:10" s="2" customFormat="1" ht="19.5" customHeight="1" x14ac:dyDescent="0.25">
      <c r="A197" s="92">
        <v>1</v>
      </c>
      <c r="B197" s="17" t="s">
        <v>285</v>
      </c>
      <c r="C197" s="18" t="s">
        <v>286</v>
      </c>
      <c r="D197" s="18" t="s">
        <v>106</v>
      </c>
      <c r="E197" s="93">
        <v>400</v>
      </c>
      <c r="F197" s="94">
        <f>E197/4</f>
        <v>100</v>
      </c>
      <c r="G197" s="95">
        <v>100</v>
      </c>
      <c r="H197" s="95">
        <v>100</v>
      </c>
      <c r="I197" s="96">
        <v>100</v>
      </c>
    </row>
    <row r="198" spans="1:10" s="2" customFormat="1" ht="19.5" customHeight="1" x14ac:dyDescent="0.25">
      <c r="A198" s="25">
        <v>2</v>
      </c>
      <c r="B198" s="20" t="s">
        <v>287</v>
      </c>
      <c r="C198" s="21" t="s">
        <v>288</v>
      </c>
      <c r="D198" s="21" t="s">
        <v>106</v>
      </c>
      <c r="E198" s="69">
        <v>400</v>
      </c>
      <c r="F198" s="94">
        <f>E198/4</f>
        <v>100</v>
      </c>
      <c r="G198" s="97">
        <v>100</v>
      </c>
      <c r="H198" s="97">
        <v>100</v>
      </c>
      <c r="I198" s="98">
        <v>100</v>
      </c>
    </row>
    <row r="199" spans="1:10" s="2" customFormat="1" ht="19.5" customHeight="1" x14ac:dyDescent="0.25">
      <c r="A199" s="99">
        <v>3</v>
      </c>
      <c r="B199" s="100" t="s">
        <v>289</v>
      </c>
      <c r="C199" s="21" t="s">
        <v>288</v>
      </c>
      <c r="D199" s="21" t="s">
        <v>106</v>
      </c>
      <c r="E199" s="69">
        <v>400</v>
      </c>
      <c r="F199" s="94">
        <f>E199/4</f>
        <v>100</v>
      </c>
      <c r="G199" s="97">
        <v>100</v>
      </c>
      <c r="H199" s="97">
        <v>100</v>
      </c>
      <c r="I199" s="98">
        <v>100</v>
      </c>
    </row>
    <row r="200" spans="1:10" s="2" customFormat="1" ht="19.5" customHeight="1" x14ac:dyDescent="0.25">
      <c r="A200" s="101">
        <v>4</v>
      </c>
      <c r="B200" s="102" t="s">
        <v>290</v>
      </c>
      <c r="C200" s="103" t="s">
        <v>291</v>
      </c>
      <c r="D200" s="104" t="s">
        <v>106</v>
      </c>
      <c r="E200" s="105">
        <v>400</v>
      </c>
      <c r="F200" s="94">
        <f>E200/4</f>
        <v>100</v>
      </c>
      <c r="G200" s="106">
        <v>100</v>
      </c>
      <c r="H200" s="106">
        <v>100</v>
      </c>
      <c r="I200" s="107">
        <v>100</v>
      </c>
    </row>
    <row r="201" spans="1:10" s="2" customFormat="1" ht="19.5" customHeight="1" thickBot="1" x14ac:dyDescent="0.3">
      <c r="A201" s="108">
        <v>5</v>
      </c>
      <c r="B201" s="109" t="s">
        <v>292</v>
      </c>
      <c r="C201" s="110" t="s">
        <v>291</v>
      </c>
      <c r="D201" s="33" t="s">
        <v>106</v>
      </c>
      <c r="E201" s="111">
        <v>400</v>
      </c>
      <c r="F201" s="31">
        <f>E201/4</f>
        <v>100</v>
      </c>
      <c r="G201" s="112">
        <v>100</v>
      </c>
      <c r="H201" s="112">
        <v>100</v>
      </c>
      <c r="I201" s="113">
        <v>100</v>
      </c>
    </row>
    <row r="202" spans="1:10" s="2" customFormat="1" x14ac:dyDescent="0.25">
      <c r="A202" s="49"/>
      <c r="B202" s="44"/>
      <c r="C202" s="49"/>
      <c r="D202" s="49"/>
      <c r="E202" s="49"/>
      <c r="F202" s="114"/>
      <c r="G202" s="114"/>
      <c r="I202" s="114"/>
    </row>
    <row r="205" spans="1:10" s="2" customFormat="1" x14ac:dyDescent="0.25">
      <c r="A205" s="357" t="s">
        <v>10</v>
      </c>
      <c r="B205" s="357"/>
      <c r="C205" s="357"/>
      <c r="D205" s="357"/>
      <c r="E205" s="357"/>
      <c r="F205" s="357"/>
      <c r="G205" s="357"/>
      <c r="H205" s="357"/>
      <c r="I205" s="357"/>
    </row>
    <row r="206" spans="1:10" s="2" customFormat="1" x14ac:dyDescent="0.25">
      <c r="A206" s="357" t="s">
        <v>293</v>
      </c>
      <c r="B206" s="357"/>
      <c r="C206" s="357"/>
      <c r="D206" s="357"/>
      <c r="E206" s="357"/>
      <c r="F206" s="357"/>
      <c r="G206" s="357"/>
      <c r="H206" s="357"/>
      <c r="I206" s="357"/>
    </row>
    <row r="207" spans="1:10" s="2" customFormat="1" ht="15.75" thickBot="1" x14ac:dyDescent="0.3">
      <c r="A207" s="357" t="s">
        <v>294</v>
      </c>
      <c r="B207" s="357"/>
      <c r="C207" s="357"/>
      <c r="D207" s="357"/>
      <c r="E207" s="357"/>
      <c r="F207" s="357"/>
      <c r="G207" s="357"/>
      <c r="H207" s="357"/>
      <c r="I207" s="357"/>
    </row>
    <row r="208" spans="1:10" s="2" customFormat="1" ht="12.75" customHeight="1" x14ac:dyDescent="0.25">
      <c r="A208" s="83" t="s">
        <v>79</v>
      </c>
      <c r="B208" s="84" t="s">
        <v>14</v>
      </c>
      <c r="C208" s="84" t="s">
        <v>80</v>
      </c>
      <c r="D208" s="84" t="s">
        <v>203</v>
      </c>
      <c r="E208" s="85" t="s">
        <v>82</v>
      </c>
      <c r="F208" s="408" t="s">
        <v>83</v>
      </c>
      <c r="G208" s="409"/>
      <c r="H208" s="409"/>
      <c r="I208" s="410"/>
    </row>
    <row r="209" spans="1:9" s="2" customFormat="1" ht="12.75" customHeight="1" x14ac:dyDescent="0.25">
      <c r="A209" s="115" t="s">
        <v>84</v>
      </c>
      <c r="B209" s="116"/>
      <c r="C209" s="116"/>
      <c r="D209" s="117" t="s">
        <v>207</v>
      </c>
      <c r="E209" s="117" t="s">
        <v>86</v>
      </c>
      <c r="F209" s="118" t="s">
        <v>87</v>
      </c>
      <c r="G209" s="118" t="s">
        <v>88</v>
      </c>
      <c r="H209" s="118" t="s">
        <v>89</v>
      </c>
      <c r="I209" s="119" t="s">
        <v>90</v>
      </c>
    </row>
    <row r="210" spans="1:9" s="2" customFormat="1" ht="12.75" customHeight="1" x14ac:dyDescent="0.25">
      <c r="A210" s="120">
        <v>1</v>
      </c>
      <c r="B210" s="121" t="s">
        <v>295</v>
      </c>
      <c r="C210" s="21" t="s">
        <v>296</v>
      </c>
      <c r="D210" s="122" t="s">
        <v>195</v>
      </c>
      <c r="E210" s="18">
        <v>3</v>
      </c>
      <c r="F210" s="21">
        <f t="shared" ref="F210:F243" si="8">E210/4</f>
        <v>0.75</v>
      </c>
      <c r="G210" s="21">
        <f t="shared" ref="G210:G243" si="9">E210/4</f>
        <v>0.75</v>
      </c>
      <c r="H210" s="21">
        <f t="shared" ref="H210:H243" si="10">E210/4</f>
        <v>0.75</v>
      </c>
      <c r="I210" s="22">
        <f t="shared" ref="I210:I243" si="11">E210/4</f>
        <v>0.75</v>
      </c>
    </row>
    <row r="211" spans="1:9" s="2" customFormat="1" ht="12.75" customHeight="1" x14ac:dyDescent="0.25">
      <c r="A211" s="25">
        <v>2</v>
      </c>
      <c r="B211" s="23" t="s">
        <v>297</v>
      </c>
      <c r="C211" s="21" t="s">
        <v>298</v>
      </c>
      <c r="D211" s="21" t="s">
        <v>195</v>
      </c>
      <c r="E211" s="123">
        <v>14</v>
      </c>
      <c r="F211" s="21">
        <v>3</v>
      </c>
      <c r="G211" s="21">
        <v>3</v>
      </c>
      <c r="H211" s="21">
        <v>3</v>
      </c>
      <c r="I211" s="22">
        <v>3</v>
      </c>
    </row>
    <row r="212" spans="1:9" s="2" customFormat="1" ht="12.75" customHeight="1" x14ac:dyDescent="0.25">
      <c r="A212" s="120">
        <v>3</v>
      </c>
      <c r="B212" s="23" t="s">
        <v>299</v>
      </c>
      <c r="C212" s="21" t="s">
        <v>298</v>
      </c>
      <c r="D212" s="21" t="s">
        <v>195</v>
      </c>
      <c r="E212" s="123">
        <v>36</v>
      </c>
      <c r="F212" s="21">
        <f t="shared" si="8"/>
        <v>9</v>
      </c>
      <c r="G212" s="21">
        <f t="shared" si="9"/>
        <v>9</v>
      </c>
      <c r="H212" s="21">
        <f t="shared" si="10"/>
        <v>9</v>
      </c>
      <c r="I212" s="22">
        <f t="shared" si="11"/>
        <v>9</v>
      </c>
    </row>
    <row r="213" spans="1:9" s="2" customFormat="1" ht="12.75" customHeight="1" x14ac:dyDescent="0.25">
      <c r="A213" s="25">
        <v>4</v>
      </c>
      <c r="B213" s="23" t="s">
        <v>300</v>
      </c>
      <c r="C213" s="21" t="s">
        <v>298</v>
      </c>
      <c r="D213" s="21" t="s">
        <v>195</v>
      </c>
      <c r="E213" s="123">
        <v>5</v>
      </c>
      <c r="F213" s="21">
        <f t="shared" si="8"/>
        <v>1.25</v>
      </c>
      <c r="G213" s="21">
        <f t="shared" si="9"/>
        <v>1.25</v>
      </c>
      <c r="H213" s="21">
        <f t="shared" si="10"/>
        <v>1.25</v>
      </c>
      <c r="I213" s="22">
        <f t="shared" si="11"/>
        <v>1.25</v>
      </c>
    </row>
    <row r="214" spans="1:9" s="2" customFormat="1" ht="12.75" customHeight="1" x14ac:dyDescent="0.25">
      <c r="A214" s="120">
        <v>5</v>
      </c>
      <c r="B214" s="23" t="s">
        <v>301</v>
      </c>
      <c r="C214" s="21" t="s">
        <v>296</v>
      </c>
      <c r="D214" s="21" t="s">
        <v>195</v>
      </c>
      <c r="E214" s="123">
        <v>24</v>
      </c>
      <c r="F214" s="21">
        <f t="shared" si="8"/>
        <v>6</v>
      </c>
      <c r="G214" s="21">
        <f t="shared" si="9"/>
        <v>6</v>
      </c>
      <c r="H214" s="21">
        <f t="shared" si="10"/>
        <v>6</v>
      </c>
      <c r="I214" s="22">
        <f t="shared" si="11"/>
        <v>6</v>
      </c>
    </row>
    <row r="215" spans="1:9" s="2" customFormat="1" ht="12.75" customHeight="1" x14ac:dyDescent="0.25">
      <c r="A215" s="25">
        <v>6</v>
      </c>
      <c r="B215" s="23" t="s">
        <v>302</v>
      </c>
      <c r="C215" s="21"/>
      <c r="D215" s="21" t="s">
        <v>195</v>
      </c>
      <c r="E215" s="123">
        <v>24</v>
      </c>
      <c r="F215" s="21">
        <f t="shared" si="8"/>
        <v>6</v>
      </c>
      <c r="G215" s="21">
        <f t="shared" si="9"/>
        <v>6</v>
      </c>
      <c r="H215" s="21">
        <f t="shared" si="10"/>
        <v>6</v>
      </c>
      <c r="I215" s="22">
        <f t="shared" si="11"/>
        <v>6</v>
      </c>
    </row>
    <row r="216" spans="1:9" s="2" customFormat="1" ht="12.75" customHeight="1" x14ac:dyDescent="0.25">
      <c r="A216" s="120">
        <v>7</v>
      </c>
      <c r="B216" s="23" t="s">
        <v>303</v>
      </c>
      <c r="C216" s="21" t="s">
        <v>298</v>
      </c>
      <c r="D216" s="21" t="s">
        <v>195</v>
      </c>
      <c r="E216" s="123">
        <v>28</v>
      </c>
      <c r="F216" s="21">
        <f t="shared" si="8"/>
        <v>7</v>
      </c>
      <c r="G216" s="21">
        <f t="shared" si="9"/>
        <v>7</v>
      </c>
      <c r="H216" s="21">
        <f t="shared" si="10"/>
        <v>7</v>
      </c>
      <c r="I216" s="22">
        <f t="shared" si="11"/>
        <v>7</v>
      </c>
    </row>
    <row r="217" spans="1:9" s="2" customFormat="1" ht="12.75" customHeight="1" x14ac:dyDescent="0.25">
      <c r="A217" s="25">
        <v>8</v>
      </c>
      <c r="B217" s="23" t="s">
        <v>304</v>
      </c>
      <c r="C217" s="21" t="s">
        <v>298</v>
      </c>
      <c r="D217" s="21" t="s">
        <v>195</v>
      </c>
      <c r="E217" s="123">
        <v>38</v>
      </c>
      <c r="F217" s="21">
        <f t="shared" si="8"/>
        <v>9.5</v>
      </c>
      <c r="G217" s="21">
        <f t="shared" si="9"/>
        <v>9.5</v>
      </c>
      <c r="H217" s="21">
        <f t="shared" si="10"/>
        <v>9.5</v>
      </c>
      <c r="I217" s="22">
        <f t="shared" si="11"/>
        <v>9.5</v>
      </c>
    </row>
    <row r="218" spans="1:9" s="2" customFormat="1" ht="12.75" customHeight="1" x14ac:dyDescent="0.25">
      <c r="A218" s="120">
        <v>9</v>
      </c>
      <c r="B218" s="23" t="s">
        <v>305</v>
      </c>
      <c r="C218" s="21" t="s">
        <v>298</v>
      </c>
      <c r="D218" s="21" t="s">
        <v>195</v>
      </c>
      <c r="E218" s="123">
        <v>48</v>
      </c>
      <c r="F218" s="21">
        <f t="shared" si="8"/>
        <v>12</v>
      </c>
      <c r="G218" s="21">
        <f t="shared" si="9"/>
        <v>12</v>
      </c>
      <c r="H218" s="21">
        <f t="shared" si="10"/>
        <v>12</v>
      </c>
      <c r="I218" s="22">
        <f t="shared" si="11"/>
        <v>12</v>
      </c>
    </row>
    <row r="219" spans="1:9" s="2" customFormat="1" ht="12.75" customHeight="1" x14ac:dyDescent="0.25">
      <c r="A219" s="25">
        <v>10</v>
      </c>
      <c r="B219" s="23" t="s">
        <v>306</v>
      </c>
      <c r="C219" s="21" t="s">
        <v>298</v>
      </c>
      <c r="D219" s="21" t="s">
        <v>195</v>
      </c>
      <c r="E219" s="123">
        <v>36</v>
      </c>
      <c r="F219" s="21">
        <f t="shared" si="8"/>
        <v>9</v>
      </c>
      <c r="G219" s="21">
        <f t="shared" si="9"/>
        <v>9</v>
      </c>
      <c r="H219" s="21">
        <f t="shared" si="10"/>
        <v>9</v>
      </c>
      <c r="I219" s="22">
        <f t="shared" si="11"/>
        <v>9</v>
      </c>
    </row>
    <row r="220" spans="1:9" s="2" customFormat="1" ht="12.75" customHeight="1" x14ac:dyDescent="0.25">
      <c r="A220" s="120">
        <v>11</v>
      </c>
      <c r="B220" s="23" t="s">
        <v>307</v>
      </c>
      <c r="C220" s="21" t="s">
        <v>298</v>
      </c>
      <c r="D220" s="21" t="s">
        <v>195</v>
      </c>
      <c r="E220" s="123">
        <v>48</v>
      </c>
      <c r="F220" s="21">
        <f t="shared" si="8"/>
        <v>12</v>
      </c>
      <c r="G220" s="21">
        <f t="shared" si="9"/>
        <v>12</v>
      </c>
      <c r="H220" s="21">
        <f t="shared" si="10"/>
        <v>12</v>
      </c>
      <c r="I220" s="22">
        <f t="shared" si="11"/>
        <v>12</v>
      </c>
    </row>
    <row r="221" spans="1:9" s="2" customFormat="1" ht="12.75" customHeight="1" x14ac:dyDescent="0.25">
      <c r="A221" s="25">
        <v>12</v>
      </c>
      <c r="B221" s="23" t="s">
        <v>308</v>
      </c>
      <c r="C221" s="21" t="s">
        <v>298</v>
      </c>
      <c r="D221" s="21" t="s">
        <v>195</v>
      </c>
      <c r="E221" s="123">
        <v>48</v>
      </c>
      <c r="F221" s="21">
        <f t="shared" si="8"/>
        <v>12</v>
      </c>
      <c r="G221" s="21">
        <f t="shared" si="9"/>
        <v>12</v>
      </c>
      <c r="H221" s="21">
        <f t="shared" si="10"/>
        <v>12</v>
      </c>
      <c r="I221" s="22">
        <f t="shared" si="11"/>
        <v>12</v>
      </c>
    </row>
    <row r="222" spans="1:9" s="2" customFormat="1" ht="12.75" customHeight="1" x14ac:dyDescent="0.25">
      <c r="A222" s="120">
        <v>13</v>
      </c>
      <c r="B222" s="23" t="s">
        <v>309</v>
      </c>
      <c r="C222" s="21" t="s">
        <v>298</v>
      </c>
      <c r="D222" s="21" t="s">
        <v>195</v>
      </c>
      <c r="E222" s="123">
        <v>12</v>
      </c>
      <c r="F222" s="21">
        <f t="shared" si="8"/>
        <v>3</v>
      </c>
      <c r="G222" s="21">
        <f t="shared" si="9"/>
        <v>3</v>
      </c>
      <c r="H222" s="21">
        <f t="shared" si="10"/>
        <v>3</v>
      </c>
      <c r="I222" s="22">
        <f t="shared" si="11"/>
        <v>3</v>
      </c>
    </row>
    <row r="223" spans="1:9" s="2" customFormat="1" ht="12.75" customHeight="1" x14ac:dyDescent="0.25">
      <c r="A223" s="25">
        <v>14</v>
      </c>
      <c r="B223" s="23" t="s">
        <v>310</v>
      </c>
      <c r="C223" s="21" t="s">
        <v>298</v>
      </c>
      <c r="D223" s="21" t="s">
        <v>195</v>
      </c>
      <c r="E223" s="123">
        <v>24</v>
      </c>
      <c r="F223" s="21">
        <f>E223/4</f>
        <v>6</v>
      </c>
      <c r="G223" s="21">
        <f>E223/4</f>
        <v>6</v>
      </c>
      <c r="H223" s="21">
        <f>E223/4</f>
        <v>6</v>
      </c>
      <c r="I223" s="22">
        <f>E223/4</f>
        <v>6</v>
      </c>
    </row>
    <row r="224" spans="1:9" s="2" customFormat="1" ht="12.75" customHeight="1" x14ac:dyDescent="0.25">
      <c r="A224" s="120">
        <v>15</v>
      </c>
      <c r="B224" s="23" t="s">
        <v>311</v>
      </c>
      <c r="C224" s="21" t="s">
        <v>312</v>
      </c>
      <c r="D224" s="21" t="s">
        <v>195</v>
      </c>
      <c r="E224" s="123">
        <v>4</v>
      </c>
      <c r="F224" s="21">
        <v>1</v>
      </c>
      <c r="G224" s="21">
        <v>1</v>
      </c>
      <c r="H224" s="21">
        <v>1</v>
      </c>
      <c r="I224" s="22">
        <v>1</v>
      </c>
    </row>
    <row r="225" spans="1:9" s="2" customFormat="1" ht="12.75" customHeight="1" x14ac:dyDescent="0.25">
      <c r="A225" s="25">
        <v>16</v>
      </c>
      <c r="B225" s="23" t="s">
        <v>313</v>
      </c>
      <c r="C225" s="21" t="s">
        <v>312</v>
      </c>
      <c r="D225" s="21" t="s">
        <v>195</v>
      </c>
      <c r="E225" s="123">
        <v>4</v>
      </c>
      <c r="F225" s="21">
        <v>1</v>
      </c>
      <c r="G225" s="21">
        <v>1</v>
      </c>
      <c r="H225" s="21">
        <v>1</v>
      </c>
      <c r="I225" s="22">
        <v>1</v>
      </c>
    </row>
    <row r="226" spans="1:9" s="2" customFormat="1" ht="12.75" customHeight="1" x14ac:dyDescent="0.25">
      <c r="A226" s="120">
        <v>17</v>
      </c>
      <c r="B226" s="23" t="s">
        <v>314</v>
      </c>
      <c r="C226" s="21" t="s">
        <v>312</v>
      </c>
      <c r="D226" s="21" t="s">
        <v>195</v>
      </c>
      <c r="E226" s="123">
        <v>4</v>
      </c>
      <c r="F226" s="21">
        <v>1</v>
      </c>
      <c r="G226" s="21">
        <v>1</v>
      </c>
      <c r="H226" s="21">
        <f t="shared" si="10"/>
        <v>1</v>
      </c>
      <c r="I226" s="22">
        <f t="shared" si="11"/>
        <v>1</v>
      </c>
    </row>
    <row r="227" spans="1:9" s="2" customFormat="1" ht="12.75" customHeight="1" x14ac:dyDescent="0.25">
      <c r="A227" s="25">
        <v>18</v>
      </c>
      <c r="B227" s="23" t="s">
        <v>315</v>
      </c>
      <c r="C227" s="21"/>
      <c r="D227" s="21" t="s">
        <v>195</v>
      </c>
      <c r="E227" s="123">
        <v>14</v>
      </c>
      <c r="F227" s="21">
        <f t="shared" si="8"/>
        <v>3.5</v>
      </c>
      <c r="G227" s="21">
        <f t="shared" si="9"/>
        <v>3.5</v>
      </c>
      <c r="H227" s="21">
        <f t="shared" si="10"/>
        <v>3.5</v>
      </c>
      <c r="I227" s="22">
        <f t="shared" si="11"/>
        <v>3.5</v>
      </c>
    </row>
    <row r="228" spans="1:9" s="2" customFormat="1" ht="12.75" customHeight="1" x14ac:dyDescent="0.25">
      <c r="A228" s="120">
        <v>19</v>
      </c>
      <c r="B228" s="23" t="s">
        <v>316</v>
      </c>
      <c r="C228" s="21" t="s">
        <v>298</v>
      </c>
      <c r="D228" s="21" t="s">
        <v>195</v>
      </c>
      <c r="E228" s="123">
        <v>20</v>
      </c>
      <c r="F228" s="21">
        <f t="shared" si="8"/>
        <v>5</v>
      </c>
      <c r="G228" s="21">
        <f t="shared" si="9"/>
        <v>5</v>
      </c>
      <c r="H228" s="21">
        <f t="shared" si="10"/>
        <v>5</v>
      </c>
      <c r="I228" s="22">
        <f t="shared" si="11"/>
        <v>5</v>
      </c>
    </row>
    <row r="229" spans="1:9" s="2" customFormat="1" ht="12.75" customHeight="1" x14ac:dyDescent="0.25">
      <c r="A229" s="25">
        <v>20</v>
      </c>
      <c r="B229" s="23" t="s">
        <v>317</v>
      </c>
      <c r="C229" s="21"/>
      <c r="D229" s="21" t="s">
        <v>195</v>
      </c>
      <c r="E229" s="123">
        <v>43</v>
      </c>
      <c r="F229" s="21">
        <f t="shared" si="8"/>
        <v>10.75</v>
      </c>
      <c r="G229" s="21">
        <f t="shared" si="9"/>
        <v>10.75</v>
      </c>
      <c r="H229" s="21">
        <f t="shared" si="10"/>
        <v>10.75</v>
      </c>
      <c r="I229" s="22">
        <f t="shared" si="11"/>
        <v>10.75</v>
      </c>
    </row>
    <row r="230" spans="1:9" s="2" customFormat="1" ht="12.75" customHeight="1" x14ac:dyDescent="0.25">
      <c r="A230" s="120">
        <v>21</v>
      </c>
      <c r="B230" s="23" t="s">
        <v>318</v>
      </c>
      <c r="C230" s="21"/>
      <c r="D230" s="21" t="s">
        <v>195</v>
      </c>
      <c r="E230" s="123">
        <v>24</v>
      </c>
      <c r="F230" s="21">
        <v>5</v>
      </c>
      <c r="G230" s="21">
        <v>5</v>
      </c>
      <c r="H230" s="21">
        <f t="shared" si="10"/>
        <v>6</v>
      </c>
      <c r="I230" s="22">
        <f t="shared" si="11"/>
        <v>6</v>
      </c>
    </row>
    <row r="231" spans="1:9" s="2" customFormat="1" ht="12.75" customHeight="1" x14ac:dyDescent="0.25">
      <c r="A231" s="25">
        <v>22</v>
      </c>
      <c r="B231" s="23" t="s">
        <v>319</v>
      </c>
      <c r="C231" s="21" t="s">
        <v>298</v>
      </c>
      <c r="D231" s="21" t="s">
        <v>195</v>
      </c>
      <c r="E231" s="123">
        <v>19</v>
      </c>
      <c r="F231" s="21">
        <f t="shared" si="8"/>
        <v>4.75</v>
      </c>
      <c r="G231" s="21">
        <f t="shared" si="9"/>
        <v>4.75</v>
      </c>
      <c r="H231" s="21">
        <f t="shared" si="10"/>
        <v>4.75</v>
      </c>
      <c r="I231" s="22">
        <f t="shared" si="11"/>
        <v>4.75</v>
      </c>
    </row>
    <row r="232" spans="1:9" s="2" customFormat="1" ht="12.75" customHeight="1" x14ac:dyDescent="0.25">
      <c r="A232" s="120">
        <v>23</v>
      </c>
      <c r="B232" s="23" t="s">
        <v>320</v>
      </c>
      <c r="C232" s="21" t="s">
        <v>298</v>
      </c>
      <c r="D232" s="21" t="s">
        <v>195</v>
      </c>
      <c r="E232" s="123">
        <v>16</v>
      </c>
      <c r="F232" s="21">
        <f t="shared" si="8"/>
        <v>4</v>
      </c>
      <c r="G232" s="21">
        <f t="shared" si="9"/>
        <v>4</v>
      </c>
      <c r="H232" s="21">
        <f t="shared" si="10"/>
        <v>4</v>
      </c>
      <c r="I232" s="22">
        <f t="shared" si="11"/>
        <v>4</v>
      </c>
    </row>
    <row r="233" spans="1:9" s="2" customFormat="1" ht="12.75" customHeight="1" x14ac:dyDescent="0.25">
      <c r="A233" s="25">
        <v>24</v>
      </c>
      <c r="B233" s="23" t="s">
        <v>321</v>
      </c>
      <c r="C233" s="21"/>
      <c r="D233" s="21" t="s">
        <v>195</v>
      </c>
      <c r="E233" s="123">
        <v>12</v>
      </c>
      <c r="F233" s="21">
        <f t="shared" si="8"/>
        <v>3</v>
      </c>
      <c r="G233" s="21">
        <f t="shared" si="9"/>
        <v>3</v>
      </c>
      <c r="H233" s="21">
        <f t="shared" si="10"/>
        <v>3</v>
      </c>
      <c r="I233" s="22">
        <f t="shared" si="11"/>
        <v>3</v>
      </c>
    </row>
    <row r="234" spans="1:9" s="2" customFormat="1" ht="12.75" customHeight="1" x14ac:dyDescent="0.25">
      <c r="A234" s="120">
        <v>25</v>
      </c>
      <c r="B234" s="23" t="s">
        <v>322</v>
      </c>
      <c r="C234" s="21" t="s">
        <v>298</v>
      </c>
      <c r="D234" s="21" t="s">
        <v>195</v>
      </c>
      <c r="E234" s="123">
        <v>10</v>
      </c>
      <c r="F234" s="21">
        <f t="shared" si="8"/>
        <v>2.5</v>
      </c>
      <c r="G234" s="21">
        <f t="shared" si="9"/>
        <v>2.5</v>
      </c>
      <c r="H234" s="21">
        <f t="shared" si="10"/>
        <v>2.5</v>
      </c>
      <c r="I234" s="22">
        <f t="shared" si="11"/>
        <v>2.5</v>
      </c>
    </row>
    <row r="235" spans="1:9" s="2" customFormat="1" ht="12.75" customHeight="1" x14ac:dyDescent="0.25">
      <c r="A235" s="25">
        <v>26</v>
      </c>
      <c r="B235" s="23" t="s">
        <v>323</v>
      </c>
      <c r="C235" s="21"/>
      <c r="D235" s="21" t="s">
        <v>195</v>
      </c>
      <c r="E235" s="123">
        <v>10</v>
      </c>
      <c r="F235" s="21">
        <f t="shared" si="8"/>
        <v>2.5</v>
      </c>
      <c r="G235" s="21">
        <f t="shared" si="9"/>
        <v>2.5</v>
      </c>
      <c r="H235" s="21">
        <f t="shared" si="10"/>
        <v>2.5</v>
      </c>
      <c r="I235" s="22">
        <f t="shared" si="11"/>
        <v>2.5</v>
      </c>
    </row>
    <row r="236" spans="1:9" s="2" customFormat="1" ht="12.75" customHeight="1" x14ac:dyDescent="0.25">
      <c r="A236" s="120">
        <v>27</v>
      </c>
      <c r="B236" s="124" t="s">
        <v>324</v>
      </c>
      <c r="C236" s="21" t="s">
        <v>325</v>
      </c>
      <c r="D236" s="21" t="s">
        <v>195</v>
      </c>
      <c r="E236" s="123">
        <v>4</v>
      </c>
      <c r="F236" s="21">
        <f t="shared" si="8"/>
        <v>1</v>
      </c>
      <c r="G236" s="21">
        <f t="shared" si="9"/>
        <v>1</v>
      </c>
      <c r="H236" s="21">
        <f t="shared" si="10"/>
        <v>1</v>
      </c>
      <c r="I236" s="22">
        <f t="shared" si="11"/>
        <v>1</v>
      </c>
    </row>
    <row r="237" spans="1:9" s="2" customFormat="1" ht="12.75" customHeight="1" x14ac:dyDescent="0.25">
      <c r="A237" s="25">
        <v>28</v>
      </c>
      <c r="B237" s="23" t="s">
        <v>326</v>
      </c>
      <c r="C237" s="21" t="s">
        <v>298</v>
      </c>
      <c r="D237" s="21" t="s">
        <v>195</v>
      </c>
      <c r="E237" s="123">
        <v>8</v>
      </c>
      <c r="F237" s="21">
        <f t="shared" si="8"/>
        <v>2</v>
      </c>
      <c r="G237" s="21">
        <f t="shared" si="9"/>
        <v>2</v>
      </c>
      <c r="H237" s="21">
        <f t="shared" si="10"/>
        <v>2</v>
      </c>
      <c r="I237" s="22">
        <f t="shared" si="11"/>
        <v>2</v>
      </c>
    </row>
    <row r="238" spans="1:9" s="2" customFormat="1" ht="12.75" customHeight="1" x14ac:dyDescent="0.25">
      <c r="A238" s="120">
        <v>29</v>
      </c>
      <c r="B238" s="23" t="s">
        <v>327</v>
      </c>
      <c r="C238" s="21" t="s">
        <v>298</v>
      </c>
      <c r="D238" s="21" t="s">
        <v>195</v>
      </c>
      <c r="E238" s="123">
        <v>6</v>
      </c>
      <c r="F238" s="21">
        <f t="shared" si="8"/>
        <v>1.5</v>
      </c>
      <c r="G238" s="21">
        <f t="shared" si="9"/>
        <v>1.5</v>
      </c>
      <c r="H238" s="21">
        <f t="shared" si="10"/>
        <v>1.5</v>
      </c>
      <c r="I238" s="22">
        <f t="shared" si="11"/>
        <v>1.5</v>
      </c>
    </row>
    <row r="239" spans="1:9" s="2" customFormat="1" ht="12.75" customHeight="1" x14ac:dyDescent="0.25">
      <c r="A239" s="25">
        <v>30</v>
      </c>
      <c r="B239" s="23" t="s">
        <v>328</v>
      </c>
      <c r="C239" s="21" t="s">
        <v>298</v>
      </c>
      <c r="D239" s="21" t="s">
        <v>195</v>
      </c>
      <c r="E239" s="123">
        <v>8</v>
      </c>
      <c r="F239" s="21">
        <f t="shared" si="8"/>
        <v>2</v>
      </c>
      <c r="G239" s="21">
        <f t="shared" si="9"/>
        <v>2</v>
      </c>
      <c r="H239" s="21">
        <f t="shared" si="10"/>
        <v>2</v>
      </c>
      <c r="I239" s="22">
        <f t="shared" si="11"/>
        <v>2</v>
      </c>
    </row>
    <row r="240" spans="1:9" s="2" customFormat="1" ht="12.75" customHeight="1" x14ac:dyDescent="0.25">
      <c r="A240" s="120">
        <v>31</v>
      </c>
      <c r="B240" s="23" t="s">
        <v>329</v>
      </c>
      <c r="C240" s="21" t="s">
        <v>298</v>
      </c>
      <c r="D240" s="21" t="s">
        <v>195</v>
      </c>
      <c r="E240" s="123">
        <v>8</v>
      </c>
      <c r="F240" s="21">
        <f t="shared" si="8"/>
        <v>2</v>
      </c>
      <c r="G240" s="21">
        <f t="shared" si="9"/>
        <v>2</v>
      </c>
      <c r="H240" s="21">
        <f t="shared" si="10"/>
        <v>2</v>
      </c>
      <c r="I240" s="22">
        <f t="shared" si="11"/>
        <v>2</v>
      </c>
    </row>
    <row r="241" spans="1:9" s="2" customFormat="1" ht="12.75" customHeight="1" x14ac:dyDescent="0.25">
      <c r="A241" s="25">
        <v>32</v>
      </c>
      <c r="B241" s="23" t="s">
        <v>330</v>
      </c>
      <c r="C241" s="21" t="s">
        <v>298</v>
      </c>
      <c r="D241" s="21" t="s">
        <v>195</v>
      </c>
      <c r="E241" s="123">
        <v>8</v>
      </c>
      <c r="F241" s="21">
        <f t="shared" si="8"/>
        <v>2</v>
      </c>
      <c r="G241" s="21">
        <f t="shared" si="9"/>
        <v>2</v>
      </c>
      <c r="H241" s="21">
        <f t="shared" si="10"/>
        <v>2</v>
      </c>
      <c r="I241" s="22">
        <f t="shared" si="11"/>
        <v>2</v>
      </c>
    </row>
    <row r="242" spans="1:9" s="2" customFormat="1" ht="12.75" customHeight="1" x14ac:dyDescent="0.25">
      <c r="A242" s="120">
        <v>33</v>
      </c>
      <c r="B242" s="23" t="s">
        <v>331</v>
      </c>
      <c r="C242" s="21" t="s">
        <v>298</v>
      </c>
      <c r="D242" s="21" t="s">
        <v>195</v>
      </c>
      <c r="E242" s="123">
        <v>12</v>
      </c>
      <c r="F242" s="21">
        <f t="shared" si="8"/>
        <v>3</v>
      </c>
      <c r="G242" s="21">
        <f t="shared" si="9"/>
        <v>3</v>
      </c>
      <c r="H242" s="21">
        <f t="shared" si="10"/>
        <v>3</v>
      </c>
      <c r="I242" s="22">
        <f t="shared" si="11"/>
        <v>3</v>
      </c>
    </row>
    <row r="243" spans="1:9" s="2" customFormat="1" ht="12.75" customHeight="1" x14ac:dyDescent="0.25">
      <c r="A243" s="120">
        <v>34</v>
      </c>
      <c r="B243" s="125" t="s">
        <v>332</v>
      </c>
      <c r="C243" s="21" t="s">
        <v>298</v>
      </c>
      <c r="D243" s="21" t="s">
        <v>195</v>
      </c>
      <c r="E243" s="126">
        <v>20</v>
      </c>
      <c r="F243" s="127">
        <f t="shared" si="8"/>
        <v>5</v>
      </c>
      <c r="G243" s="127">
        <f t="shared" si="9"/>
        <v>5</v>
      </c>
      <c r="H243" s="127">
        <f t="shared" si="10"/>
        <v>5</v>
      </c>
      <c r="I243" s="128">
        <f t="shared" si="11"/>
        <v>5</v>
      </c>
    </row>
    <row r="244" spans="1:9" s="2" customFormat="1" ht="12.75" customHeight="1" thickBot="1" x14ac:dyDescent="0.3">
      <c r="A244" s="25">
        <v>35</v>
      </c>
      <c r="B244" s="129" t="s">
        <v>333</v>
      </c>
      <c r="C244" s="33" t="s">
        <v>334</v>
      </c>
      <c r="D244" s="33" t="s">
        <v>195</v>
      </c>
      <c r="E244" s="130">
        <v>12</v>
      </c>
      <c r="F244" s="127">
        <v>3</v>
      </c>
      <c r="G244" s="127">
        <v>3</v>
      </c>
      <c r="H244" s="127">
        <v>3</v>
      </c>
      <c r="I244" s="128">
        <v>3</v>
      </c>
    </row>
    <row r="245" spans="1:9" s="2" customFormat="1" ht="12.75" customHeight="1" x14ac:dyDescent="0.25">
      <c r="A245" s="120">
        <v>36</v>
      </c>
      <c r="B245" s="23" t="s">
        <v>335</v>
      </c>
      <c r="C245" s="21" t="s">
        <v>298</v>
      </c>
      <c r="D245" s="21" t="s">
        <v>195</v>
      </c>
      <c r="E245" s="123">
        <v>12</v>
      </c>
      <c r="F245" s="127">
        <v>3</v>
      </c>
      <c r="G245" s="127">
        <v>3</v>
      </c>
      <c r="H245" s="127">
        <v>3</v>
      </c>
      <c r="I245" s="128">
        <v>3</v>
      </c>
    </row>
    <row r="246" spans="1:9" s="2" customFormat="1" ht="12.75" customHeight="1" thickBot="1" x14ac:dyDescent="0.3">
      <c r="A246" s="25">
        <v>37</v>
      </c>
      <c r="B246" s="129" t="s">
        <v>336</v>
      </c>
      <c r="C246" s="33" t="s">
        <v>334</v>
      </c>
      <c r="D246" s="33" t="s">
        <v>195</v>
      </c>
      <c r="E246" s="130">
        <v>20</v>
      </c>
      <c r="F246" s="33">
        <f>E246/4</f>
        <v>5</v>
      </c>
      <c r="G246" s="33">
        <f>E246/4</f>
        <v>5</v>
      </c>
      <c r="H246" s="33">
        <f>E246/4</f>
        <v>5</v>
      </c>
      <c r="I246" s="34">
        <f>E246/4</f>
        <v>5</v>
      </c>
    </row>
    <row r="247" spans="1:9" s="2" customFormat="1" ht="12.75" customHeight="1" x14ac:dyDescent="0.25">
      <c r="A247" s="120">
        <v>38</v>
      </c>
      <c r="B247" s="23" t="s">
        <v>337</v>
      </c>
      <c r="C247" s="21" t="s">
        <v>298</v>
      </c>
      <c r="D247" s="21" t="s">
        <v>195</v>
      </c>
      <c r="E247" s="123">
        <v>40</v>
      </c>
      <c r="F247" s="127">
        <f>E247/4</f>
        <v>10</v>
      </c>
      <c r="G247" s="80">
        <f>E247/4</f>
        <v>10</v>
      </c>
      <c r="H247" s="80">
        <f>E247/4</f>
        <v>10</v>
      </c>
      <c r="I247" s="131">
        <f>E247/4</f>
        <v>10</v>
      </c>
    </row>
    <row r="248" spans="1:9" s="2" customFormat="1" ht="12.75" customHeight="1" x14ac:dyDescent="0.25">
      <c r="A248" s="25">
        <v>39</v>
      </c>
      <c r="B248" s="23" t="s">
        <v>338</v>
      </c>
      <c r="C248" s="21" t="s">
        <v>298</v>
      </c>
      <c r="D248" s="21" t="s">
        <v>195</v>
      </c>
      <c r="E248" s="123">
        <v>40</v>
      </c>
      <c r="F248" s="127">
        <f t="shared" ref="F248:F257" si="12">E248/4</f>
        <v>10</v>
      </c>
      <c r="G248" s="80">
        <f t="shared" ref="G248:G257" si="13">E248/4</f>
        <v>10</v>
      </c>
      <c r="H248" s="80">
        <f t="shared" ref="H248:H257" si="14">E248/4</f>
        <v>10</v>
      </c>
      <c r="I248" s="131">
        <f t="shared" ref="I248:I257" si="15">E248/4</f>
        <v>10</v>
      </c>
    </row>
    <row r="249" spans="1:9" s="2" customFormat="1" ht="12.75" customHeight="1" x14ac:dyDescent="0.25">
      <c r="A249" s="120">
        <v>40</v>
      </c>
      <c r="B249" s="124" t="s">
        <v>339</v>
      </c>
      <c r="C249" s="21"/>
      <c r="D249" s="21" t="s">
        <v>195</v>
      </c>
      <c r="E249" s="123">
        <v>2</v>
      </c>
      <c r="F249" s="127">
        <f>E249/4</f>
        <v>0.5</v>
      </c>
      <c r="G249" s="80">
        <f>E249/4</f>
        <v>0.5</v>
      </c>
      <c r="H249" s="80">
        <f>E249/4</f>
        <v>0.5</v>
      </c>
      <c r="I249" s="131">
        <f>E249/4</f>
        <v>0.5</v>
      </c>
    </row>
    <row r="250" spans="1:9" s="2" customFormat="1" ht="12.75" customHeight="1" x14ac:dyDescent="0.25">
      <c r="A250" s="25">
        <v>41</v>
      </c>
      <c r="B250" s="124" t="s">
        <v>340</v>
      </c>
      <c r="C250" s="21" t="s">
        <v>341</v>
      </c>
      <c r="D250" s="21" t="s">
        <v>195</v>
      </c>
      <c r="E250" s="123">
        <v>2</v>
      </c>
      <c r="F250" s="127">
        <f t="shared" si="12"/>
        <v>0.5</v>
      </c>
      <c r="G250" s="80">
        <f t="shared" si="13"/>
        <v>0.5</v>
      </c>
      <c r="H250" s="80">
        <f t="shared" si="14"/>
        <v>0.5</v>
      </c>
      <c r="I250" s="131">
        <f t="shared" si="15"/>
        <v>0.5</v>
      </c>
    </row>
    <row r="251" spans="1:9" s="2" customFormat="1" ht="12.75" customHeight="1" x14ac:dyDescent="0.25">
      <c r="A251" s="120">
        <v>42</v>
      </c>
      <c r="B251" s="124" t="s">
        <v>342</v>
      </c>
      <c r="C251" s="21" t="s">
        <v>341</v>
      </c>
      <c r="D251" s="21" t="s">
        <v>195</v>
      </c>
      <c r="E251" s="123">
        <v>6</v>
      </c>
      <c r="F251" s="127">
        <f t="shared" si="12"/>
        <v>1.5</v>
      </c>
      <c r="G251" s="80">
        <f t="shared" si="13"/>
        <v>1.5</v>
      </c>
      <c r="H251" s="80">
        <f t="shared" si="14"/>
        <v>1.5</v>
      </c>
      <c r="I251" s="131">
        <f t="shared" si="15"/>
        <v>1.5</v>
      </c>
    </row>
    <row r="252" spans="1:9" s="2" customFormat="1" ht="12.75" customHeight="1" x14ac:dyDescent="0.25">
      <c r="A252" s="25">
        <v>43</v>
      </c>
      <c r="B252" s="124" t="s">
        <v>343</v>
      </c>
      <c r="C252" s="21" t="s">
        <v>298</v>
      </c>
      <c r="D252" s="21" t="s">
        <v>195</v>
      </c>
      <c r="E252" s="123">
        <v>6</v>
      </c>
      <c r="F252" s="127">
        <f t="shared" si="12"/>
        <v>1.5</v>
      </c>
      <c r="G252" s="80">
        <f t="shared" si="13"/>
        <v>1.5</v>
      </c>
      <c r="H252" s="80">
        <f t="shared" si="14"/>
        <v>1.5</v>
      </c>
      <c r="I252" s="131">
        <f t="shared" si="15"/>
        <v>1.5</v>
      </c>
    </row>
    <row r="253" spans="1:9" s="2" customFormat="1" ht="12.75" customHeight="1" x14ac:dyDescent="0.25">
      <c r="A253" s="120">
        <v>44</v>
      </c>
      <c r="B253" s="124" t="s">
        <v>344</v>
      </c>
      <c r="C253" s="21" t="s">
        <v>298</v>
      </c>
      <c r="D253" s="21" t="s">
        <v>195</v>
      </c>
      <c r="E253" s="123">
        <v>20</v>
      </c>
      <c r="F253" s="127">
        <f t="shared" si="12"/>
        <v>5</v>
      </c>
      <c r="G253" s="80">
        <f t="shared" si="13"/>
        <v>5</v>
      </c>
      <c r="H253" s="80">
        <f t="shared" si="14"/>
        <v>5</v>
      </c>
      <c r="I253" s="131">
        <f t="shared" si="15"/>
        <v>5</v>
      </c>
    </row>
    <row r="254" spans="1:9" s="2" customFormat="1" ht="12.75" customHeight="1" x14ac:dyDescent="0.25">
      <c r="A254" s="25">
        <v>45</v>
      </c>
      <c r="B254" s="124" t="s">
        <v>345</v>
      </c>
      <c r="C254" s="21" t="s">
        <v>298</v>
      </c>
      <c r="D254" s="21" t="s">
        <v>195</v>
      </c>
      <c r="E254" s="123">
        <v>3</v>
      </c>
      <c r="F254" s="127">
        <f t="shared" si="12"/>
        <v>0.75</v>
      </c>
      <c r="G254" s="80">
        <f t="shared" si="13"/>
        <v>0.75</v>
      </c>
      <c r="H254" s="80">
        <f t="shared" si="14"/>
        <v>0.75</v>
      </c>
      <c r="I254" s="131">
        <f t="shared" si="15"/>
        <v>0.75</v>
      </c>
    </row>
    <row r="255" spans="1:9" s="2" customFormat="1" ht="12.75" customHeight="1" x14ac:dyDescent="0.25">
      <c r="A255" s="120">
        <v>46</v>
      </c>
      <c r="B255" s="124" t="s">
        <v>346</v>
      </c>
      <c r="C255" s="21"/>
      <c r="D255" s="21" t="s">
        <v>195</v>
      </c>
      <c r="E255" s="123">
        <v>1</v>
      </c>
      <c r="F255" s="127">
        <v>1</v>
      </c>
      <c r="G255" s="80">
        <v>0</v>
      </c>
      <c r="H255" s="80">
        <v>0</v>
      </c>
      <c r="I255" s="131">
        <v>0</v>
      </c>
    </row>
    <row r="256" spans="1:9" s="2" customFormat="1" ht="12.75" customHeight="1" x14ac:dyDescent="0.25">
      <c r="A256" s="25">
        <v>47</v>
      </c>
      <c r="B256" s="23" t="s">
        <v>347</v>
      </c>
      <c r="C256" s="21"/>
      <c r="D256" s="21" t="s">
        <v>195</v>
      </c>
      <c r="E256" s="123">
        <v>6</v>
      </c>
      <c r="F256" s="127">
        <f t="shared" si="12"/>
        <v>1.5</v>
      </c>
      <c r="G256" s="80">
        <f t="shared" si="13"/>
        <v>1.5</v>
      </c>
      <c r="H256" s="80">
        <f t="shared" si="14"/>
        <v>1.5</v>
      </c>
      <c r="I256" s="131">
        <f t="shared" si="15"/>
        <v>1.5</v>
      </c>
    </row>
    <row r="257" spans="1:9" s="2" customFormat="1" ht="12.75" customHeight="1" thickBot="1" x14ac:dyDescent="0.3">
      <c r="A257" s="132">
        <v>48</v>
      </c>
      <c r="B257" s="133" t="s">
        <v>348</v>
      </c>
      <c r="C257" s="33"/>
      <c r="D257" s="33" t="s">
        <v>195</v>
      </c>
      <c r="E257" s="130">
        <v>6</v>
      </c>
      <c r="F257" s="33">
        <f t="shared" si="12"/>
        <v>1.5</v>
      </c>
      <c r="G257" s="134">
        <f t="shared" si="13"/>
        <v>1.5</v>
      </c>
      <c r="H257" s="134">
        <f t="shared" si="14"/>
        <v>1.5</v>
      </c>
      <c r="I257" s="135">
        <f t="shared" si="15"/>
        <v>1.5</v>
      </c>
    </row>
    <row r="258" spans="1:9" s="2" customFormat="1" x14ac:dyDescent="0.25">
      <c r="B258" s="1"/>
      <c r="C258" s="1"/>
      <c r="D258" s="1"/>
      <c r="E258" s="1"/>
      <c r="F258" s="1"/>
      <c r="G258" s="1"/>
      <c r="I258" s="1"/>
    </row>
    <row r="260" spans="1:9" s="4" customFormat="1" ht="14.25" x14ac:dyDescent="0.2">
      <c r="A260" s="357" t="s">
        <v>10</v>
      </c>
      <c r="B260" s="357"/>
      <c r="C260" s="357"/>
      <c r="D260" s="357"/>
      <c r="E260" s="357"/>
      <c r="F260" s="357"/>
      <c r="G260" s="357"/>
      <c r="H260" s="357"/>
      <c r="I260" s="357"/>
    </row>
    <row r="261" spans="1:9" s="4" customFormat="1" ht="14.25" x14ac:dyDescent="0.2">
      <c r="A261" s="357" t="s">
        <v>349</v>
      </c>
      <c r="B261" s="357"/>
      <c r="C261" s="357"/>
      <c r="D261" s="357"/>
      <c r="E261" s="357"/>
      <c r="F261" s="357"/>
      <c r="G261" s="357"/>
      <c r="H261" s="357"/>
      <c r="I261" s="357"/>
    </row>
    <row r="262" spans="1:9" s="4" customFormat="1" ht="14.25" x14ac:dyDescent="0.2">
      <c r="A262" s="357" t="s">
        <v>12</v>
      </c>
      <c r="B262" s="357"/>
      <c r="C262" s="357"/>
      <c r="D262" s="357"/>
      <c r="E262" s="357"/>
      <c r="F262" s="357"/>
      <c r="G262" s="357"/>
      <c r="H262" s="357"/>
      <c r="I262" s="357"/>
    </row>
    <row r="263" spans="1:9" s="4" customFormat="1" ht="15.75" thickBot="1" x14ac:dyDescent="0.3">
      <c r="A263" s="2"/>
      <c r="B263" s="2"/>
      <c r="C263" s="2"/>
      <c r="D263" s="2"/>
      <c r="E263" s="2"/>
      <c r="F263" s="2"/>
      <c r="G263" s="2"/>
      <c r="H263" s="2"/>
      <c r="I263" s="2"/>
    </row>
    <row r="264" spans="1:9" s="4" customFormat="1" thickBot="1" x14ac:dyDescent="0.25">
      <c r="A264" s="13" t="s">
        <v>79</v>
      </c>
      <c r="B264" s="419" t="s">
        <v>14</v>
      </c>
      <c r="C264" s="419" t="s">
        <v>80</v>
      </c>
      <c r="D264" s="13" t="s">
        <v>203</v>
      </c>
      <c r="E264" s="13" t="s">
        <v>82</v>
      </c>
      <c r="F264" s="421" t="s">
        <v>83</v>
      </c>
      <c r="G264" s="421"/>
      <c r="H264" s="421"/>
      <c r="I264" s="421"/>
    </row>
    <row r="265" spans="1:9" s="4" customFormat="1" thickBot="1" x14ac:dyDescent="0.25">
      <c r="A265" s="14" t="s">
        <v>84</v>
      </c>
      <c r="B265" s="420"/>
      <c r="C265" s="420"/>
      <c r="D265" s="14" t="s">
        <v>207</v>
      </c>
      <c r="E265" s="14" t="s">
        <v>86</v>
      </c>
      <c r="F265" s="14" t="s">
        <v>87</v>
      </c>
      <c r="G265" s="14" t="s">
        <v>88</v>
      </c>
      <c r="H265" s="14" t="s">
        <v>89</v>
      </c>
      <c r="I265" s="14" t="s">
        <v>90</v>
      </c>
    </row>
    <row r="266" spans="1:9" s="4" customFormat="1" ht="30.75" customHeight="1" x14ac:dyDescent="0.25">
      <c r="A266" s="419">
        <v>1</v>
      </c>
      <c r="B266" s="136" t="s">
        <v>350</v>
      </c>
      <c r="C266" s="137" t="s">
        <v>351</v>
      </c>
      <c r="D266" s="137"/>
      <c r="E266" s="137"/>
      <c r="F266" s="137"/>
      <c r="G266" s="137"/>
      <c r="H266" s="137"/>
      <c r="I266" s="137"/>
    </row>
    <row r="267" spans="1:9" s="4" customFormat="1" x14ac:dyDescent="0.25">
      <c r="A267" s="422"/>
      <c r="B267" s="136" t="s">
        <v>352</v>
      </c>
      <c r="C267" s="137"/>
      <c r="D267" s="137"/>
      <c r="E267" s="137"/>
      <c r="F267" s="137"/>
      <c r="G267" s="137"/>
      <c r="H267" s="137"/>
      <c r="I267" s="137"/>
    </row>
    <row r="268" spans="1:9" s="4" customFormat="1" x14ac:dyDescent="0.25">
      <c r="A268" s="422"/>
      <c r="B268" s="136" t="s">
        <v>353</v>
      </c>
      <c r="C268" s="137"/>
      <c r="D268" s="137"/>
      <c r="E268" s="137"/>
      <c r="F268" s="137"/>
      <c r="G268" s="137"/>
      <c r="H268" s="137"/>
      <c r="I268" s="137"/>
    </row>
    <row r="269" spans="1:9" s="4" customFormat="1" x14ac:dyDescent="0.25">
      <c r="A269" s="422"/>
      <c r="B269" s="138" t="s">
        <v>354</v>
      </c>
      <c r="C269" s="139" t="s">
        <v>351</v>
      </c>
      <c r="D269" s="139" t="s">
        <v>153</v>
      </c>
      <c r="E269" s="139">
        <v>120</v>
      </c>
      <c r="F269" s="139">
        <f>E269/4</f>
        <v>30</v>
      </c>
      <c r="G269" s="139">
        <f>E269/4</f>
        <v>30</v>
      </c>
      <c r="H269" s="139">
        <f>E269/4</f>
        <v>30</v>
      </c>
      <c r="I269" s="139">
        <f t="shared" ref="I269:I275" si="16">E269/4</f>
        <v>30</v>
      </c>
    </row>
    <row r="270" spans="1:9" s="4" customFormat="1" x14ac:dyDescent="0.25">
      <c r="A270" s="422"/>
      <c r="B270" s="138" t="s">
        <v>355</v>
      </c>
      <c r="C270" s="139" t="s">
        <v>351</v>
      </c>
      <c r="D270" s="139" t="s">
        <v>153</v>
      </c>
      <c r="E270" s="139">
        <v>120</v>
      </c>
      <c r="F270" s="139">
        <f>E270/4</f>
        <v>30</v>
      </c>
      <c r="G270" s="139">
        <f t="shared" ref="G270:G275" si="17">E270/4</f>
        <v>30</v>
      </c>
      <c r="H270" s="139">
        <f t="shared" ref="H270:H275" si="18">E270/4</f>
        <v>30</v>
      </c>
      <c r="I270" s="139">
        <f t="shared" si="16"/>
        <v>30</v>
      </c>
    </row>
    <row r="271" spans="1:9" s="4" customFormat="1" x14ac:dyDescent="0.25">
      <c r="A271" s="422"/>
      <c r="B271" s="138" t="s">
        <v>356</v>
      </c>
      <c r="C271" s="139" t="s">
        <v>351</v>
      </c>
      <c r="D271" s="139" t="s">
        <v>153</v>
      </c>
      <c r="E271" s="139">
        <v>96</v>
      </c>
      <c r="F271" s="139">
        <f>E271/4</f>
        <v>24</v>
      </c>
      <c r="G271" s="139">
        <f t="shared" si="17"/>
        <v>24</v>
      </c>
      <c r="H271" s="139">
        <f t="shared" si="18"/>
        <v>24</v>
      </c>
      <c r="I271" s="139">
        <f t="shared" si="16"/>
        <v>24</v>
      </c>
    </row>
    <row r="272" spans="1:9" s="4" customFormat="1" x14ac:dyDescent="0.25">
      <c r="A272" s="422"/>
      <c r="B272" s="138" t="s">
        <v>357</v>
      </c>
      <c r="C272" s="139" t="s">
        <v>351</v>
      </c>
      <c r="D272" s="139" t="s">
        <v>153</v>
      </c>
      <c r="E272" s="139">
        <f>SUM(F272:I272)</f>
        <v>24</v>
      </c>
      <c r="F272" s="139">
        <v>6</v>
      </c>
      <c r="G272" s="139">
        <v>6</v>
      </c>
      <c r="H272" s="139">
        <v>6</v>
      </c>
      <c r="I272" s="139">
        <v>6</v>
      </c>
    </row>
    <row r="273" spans="1:9" s="4" customFormat="1" ht="15.75" thickBot="1" x14ac:dyDescent="0.3">
      <c r="A273" s="423"/>
      <c r="B273" s="140" t="s">
        <v>358</v>
      </c>
      <c r="C273" s="141" t="s">
        <v>351</v>
      </c>
      <c r="D273" s="141" t="s">
        <v>153</v>
      </c>
      <c r="E273" s="141">
        <f>SUM(F273:I273)</f>
        <v>24</v>
      </c>
      <c r="F273" s="141">
        <v>6</v>
      </c>
      <c r="G273" s="141">
        <v>6</v>
      </c>
      <c r="H273" s="141">
        <v>6</v>
      </c>
      <c r="I273" s="141">
        <v>6</v>
      </c>
    </row>
    <row r="274" spans="1:9" s="4" customFormat="1" ht="33.75" customHeight="1" thickTop="1" thickBot="1" x14ac:dyDescent="0.3">
      <c r="A274" s="142">
        <v>2</v>
      </c>
      <c r="B274" s="143" t="s">
        <v>359</v>
      </c>
      <c r="C274" s="144" t="s">
        <v>360</v>
      </c>
      <c r="D274" s="144" t="s">
        <v>361</v>
      </c>
      <c r="E274" s="144">
        <v>120</v>
      </c>
      <c r="F274" s="144">
        <f>E274/4</f>
        <v>30</v>
      </c>
      <c r="G274" s="144">
        <f t="shared" si="17"/>
        <v>30</v>
      </c>
      <c r="H274" s="144">
        <f t="shared" si="18"/>
        <v>30</v>
      </c>
      <c r="I274" s="144">
        <f t="shared" si="16"/>
        <v>30</v>
      </c>
    </row>
    <row r="275" spans="1:9" s="4" customFormat="1" ht="41.25" customHeight="1" thickTop="1" thickBot="1" x14ac:dyDescent="0.3">
      <c r="A275" s="145">
        <v>3</v>
      </c>
      <c r="B275" s="146" t="s">
        <v>362</v>
      </c>
      <c r="C275" s="147" t="s">
        <v>351</v>
      </c>
      <c r="D275" s="147" t="s">
        <v>153</v>
      </c>
      <c r="E275" s="147">
        <v>120</v>
      </c>
      <c r="F275" s="148">
        <f>E275/4</f>
        <v>30</v>
      </c>
      <c r="G275" s="148">
        <f t="shared" si="17"/>
        <v>30</v>
      </c>
      <c r="H275" s="148">
        <f t="shared" si="18"/>
        <v>30</v>
      </c>
      <c r="I275" s="148">
        <f t="shared" si="16"/>
        <v>30</v>
      </c>
    </row>
    <row r="278" spans="1:9" s="2" customFormat="1" ht="12.75" customHeight="1" x14ac:dyDescent="0.25">
      <c r="A278" s="357" t="s">
        <v>10</v>
      </c>
      <c r="B278" s="357"/>
      <c r="C278" s="357"/>
      <c r="D278" s="357"/>
      <c r="E278" s="357"/>
      <c r="F278" s="357"/>
      <c r="G278" s="357"/>
      <c r="H278" s="357"/>
      <c r="I278" s="357"/>
    </row>
    <row r="279" spans="1:9" s="2" customFormat="1" x14ac:dyDescent="0.25">
      <c r="A279" s="357" t="s">
        <v>363</v>
      </c>
      <c r="B279" s="357"/>
      <c r="C279" s="357"/>
      <c r="D279" s="357"/>
      <c r="E279" s="357"/>
      <c r="F279" s="357"/>
      <c r="G279" s="357"/>
      <c r="H279" s="357"/>
      <c r="I279" s="357"/>
    </row>
    <row r="280" spans="1:9" s="2" customFormat="1" ht="15.75" thickBot="1" x14ac:dyDescent="0.3">
      <c r="A280" s="357" t="s">
        <v>12</v>
      </c>
      <c r="B280" s="357"/>
      <c r="C280" s="357"/>
      <c r="D280" s="357"/>
      <c r="E280" s="357"/>
      <c r="F280" s="357"/>
      <c r="G280" s="357"/>
      <c r="H280" s="357"/>
      <c r="I280" s="357"/>
    </row>
    <row r="281" spans="1:9" s="2" customFormat="1" ht="15.75" thickBot="1" x14ac:dyDescent="0.3">
      <c r="A281" s="149" t="s">
        <v>79</v>
      </c>
      <c r="B281" s="412" t="s">
        <v>14</v>
      </c>
      <c r="C281" s="412" t="s">
        <v>80</v>
      </c>
      <c r="D281" s="150" t="s">
        <v>203</v>
      </c>
      <c r="E281" s="48" t="s">
        <v>204</v>
      </c>
      <c r="F281" s="414" t="s">
        <v>83</v>
      </c>
      <c r="G281" s="415"/>
      <c r="H281" s="415"/>
      <c r="I281" s="416"/>
    </row>
    <row r="282" spans="1:9" s="2" customFormat="1" ht="15.75" thickBot="1" x14ac:dyDescent="0.3">
      <c r="A282" s="151" t="s">
        <v>84</v>
      </c>
      <c r="B282" s="413"/>
      <c r="C282" s="413"/>
      <c r="D282" s="152" t="s">
        <v>207</v>
      </c>
      <c r="E282" s="54" t="s">
        <v>153</v>
      </c>
      <c r="F282" s="153" t="s">
        <v>87</v>
      </c>
      <c r="G282" s="153" t="s">
        <v>88</v>
      </c>
      <c r="H282" s="153" t="s">
        <v>89</v>
      </c>
      <c r="I282" s="154" t="s">
        <v>90</v>
      </c>
    </row>
    <row r="283" spans="1:9" s="2" customFormat="1" x14ac:dyDescent="0.25">
      <c r="A283" s="155">
        <v>1</v>
      </c>
      <c r="B283" s="24" t="s">
        <v>364</v>
      </c>
      <c r="C283" s="61" t="s">
        <v>365</v>
      </c>
      <c r="D283" s="61" t="s">
        <v>99</v>
      </c>
      <c r="E283" s="61">
        <v>200</v>
      </c>
      <c r="F283" s="61">
        <f>E283/4</f>
        <v>50</v>
      </c>
      <c r="G283" s="61">
        <f>E283/4</f>
        <v>50</v>
      </c>
      <c r="H283" s="61">
        <f>E283/4</f>
        <v>50</v>
      </c>
      <c r="I283" s="65">
        <f>E283/4</f>
        <v>50</v>
      </c>
    </row>
    <row r="284" spans="1:9" s="2" customFormat="1" x14ac:dyDescent="0.25">
      <c r="A284" s="155">
        <v>2</v>
      </c>
      <c r="B284" s="24" t="s">
        <v>366</v>
      </c>
      <c r="C284" s="61"/>
      <c r="D284" s="61" t="s">
        <v>99</v>
      </c>
      <c r="E284" s="61">
        <v>20</v>
      </c>
      <c r="F284" s="61">
        <f>E284/4</f>
        <v>5</v>
      </c>
      <c r="G284" s="61">
        <f>E284/4</f>
        <v>5</v>
      </c>
      <c r="H284" s="61">
        <f>E284/4</f>
        <v>5</v>
      </c>
      <c r="I284" s="65">
        <f>E284/4</f>
        <v>5</v>
      </c>
    </row>
    <row r="285" spans="1:9" s="2" customFormat="1" x14ac:dyDescent="0.25">
      <c r="A285" s="417">
        <v>3</v>
      </c>
      <c r="B285" s="24" t="s">
        <v>367</v>
      </c>
      <c r="C285" s="61"/>
      <c r="D285" s="61"/>
      <c r="E285" s="61"/>
      <c r="F285" s="61"/>
      <c r="G285" s="61"/>
      <c r="H285" s="61"/>
      <c r="I285" s="65"/>
    </row>
    <row r="286" spans="1:9" s="2" customFormat="1" x14ac:dyDescent="0.25">
      <c r="A286" s="418"/>
      <c r="B286" s="24" t="s">
        <v>368</v>
      </c>
      <c r="C286" s="61" t="s">
        <v>369</v>
      </c>
      <c r="D286" s="61" t="s">
        <v>153</v>
      </c>
      <c r="E286" s="61">
        <v>1000</v>
      </c>
      <c r="F286" s="61">
        <f>E286/4</f>
        <v>250</v>
      </c>
      <c r="G286" s="61">
        <f>E286/4</f>
        <v>250</v>
      </c>
      <c r="H286" s="61">
        <f>E286/4</f>
        <v>250</v>
      </c>
      <c r="I286" s="65">
        <f>E286/4</f>
        <v>250</v>
      </c>
    </row>
    <row r="287" spans="1:9" s="2" customFormat="1" x14ac:dyDescent="0.25">
      <c r="A287" s="417">
        <v>4</v>
      </c>
      <c r="B287" s="24" t="s">
        <v>370</v>
      </c>
      <c r="C287" s="61"/>
      <c r="D287" s="61"/>
      <c r="E287" s="61"/>
      <c r="F287" s="61"/>
      <c r="G287" s="61"/>
      <c r="H287" s="61"/>
      <c r="I287" s="65"/>
    </row>
    <row r="288" spans="1:9" s="2" customFormat="1" x14ac:dyDescent="0.25">
      <c r="A288" s="426"/>
      <c r="B288" s="24" t="s">
        <v>371</v>
      </c>
      <c r="C288" s="61"/>
      <c r="D288" s="61" t="s">
        <v>153</v>
      </c>
      <c r="E288" s="61">
        <v>20</v>
      </c>
      <c r="F288" s="61">
        <f>E288/4</f>
        <v>5</v>
      </c>
      <c r="G288" s="61">
        <f>E288/4</f>
        <v>5</v>
      </c>
      <c r="H288" s="61">
        <f>E288/4</f>
        <v>5</v>
      </c>
      <c r="I288" s="65">
        <f>E288/4</f>
        <v>5</v>
      </c>
    </row>
    <row r="289" spans="1:9" s="2" customFormat="1" x14ac:dyDescent="0.25">
      <c r="A289" s="426"/>
      <c r="B289" s="24" t="s">
        <v>372</v>
      </c>
      <c r="C289" s="61"/>
      <c r="D289" s="61" t="s">
        <v>153</v>
      </c>
      <c r="E289" s="61">
        <v>40</v>
      </c>
      <c r="F289" s="61">
        <f t="shared" ref="F289:F298" si="19">E289/4</f>
        <v>10</v>
      </c>
      <c r="G289" s="61">
        <f>E289/4</f>
        <v>10</v>
      </c>
      <c r="H289" s="61">
        <f>E289/4</f>
        <v>10</v>
      </c>
      <c r="I289" s="65">
        <f>E289/4</f>
        <v>10</v>
      </c>
    </row>
    <row r="290" spans="1:9" s="2" customFormat="1" x14ac:dyDescent="0.25">
      <c r="A290" s="426"/>
      <c r="B290" s="24" t="s">
        <v>373</v>
      </c>
      <c r="C290" s="61"/>
      <c r="D290" s="61" t="s">
        <v>153</v>
      </c>
      <c r="E290" s="61">
        <v>12</v>
      </c>
      <c r="F290" s="61">
        <f t="shared" si="19"/>
        <v>3</v>
      </c>
      <c r="G290" s="61">
        <f>E290/4</f>
        <v>3</v>
      </c>
      <c r="H290" s="61">
        <f>E290/4</f>
        <v>3</v>
      </c>
      <c r="I290" s="65">
        <f>E290/4</f>
        <v>3</v>
      </c>
    </row>
    <row r="291" spans="1:9" s="2" customFormat="1" x14ac:dyDescent="0.25">
      <c r="A291" s="426"/>
      <c r="B291" s="24" t="s">
        <v>374</v>
      </c>
      <c r="C291" s="61"/>
      <c r="D291" s="61" t="s">
        <v>153</v>
      </c>
      <c r="E291" s="61">
        <v>60</v>
      </c>
      <c r="F291" s="61">
        <f t="shared" si="19"/>
        <v>15</v>
      </c>
      <c r="G291" s="61">
        <f>E291/4</f>
        <v>15</v>
      </c>
      <c r="H291" s="61">
        <f>E291/4</f>
        <v>15</v>
      </c>
      <c r="I291" s="65">
        <f>E291/4</f>
        <v>15</v>
      </c>
    </row>
    <row r="292" spans="1:9" s="2" customFormat="1" x14ac:dyDescent="0.25">
      <c r="A292" s="418"/>
      <c r="B292" s="24" t="s">
        <v>375</v>
      </c>
      <c r="C292" s="61" t="s">
        <v>376</v>
      </c>
      <c r="D292" s="61" t="s">
        <v>153</v>
      </c>
      <c r="E292" s="61">
        <v>48</v>
      </c>
      <c r="F292" s="61">
        <f t="shared" si="19"/>
        <v>12</v>
      </c>
      <c r="G292" s="61">
        <f>E292/4</f>
        <v>12</v>
      </c>
      <c r="H292" s="61">
        <f>E292/4</f>
        <v>12</v>
      </c>
      <c r="I292" s="65">
        <f>E292/4</f>
        <v>12</v>
      </c>
    </row>
    <row r="293" spans="1:9" s="2" customFormat="1" x14ac:dyDescent="0.25">
      <c r="A293" s="417">
        <v>5</v>
      </c>
      <c r="B293" s="24" t="s">
        <v>377</v>
      </c>
      <c r="C293" s="61"/>
      <c r="D293" s="61"/>
      <c r="E293" s="61"/>
      <c r="F293" s="61"/>
      <c r="G293" s="61"/>
      <c r="H293" s="61"/>
      <c r="I293" s="65"/>
    </row>
    <row r="294" spans="1:9" s="2" customFormat="1" x14ac:dyDescent="0.25">
      <c r="A294" s="426"/>
      <c r="B294" s="24" t="s">
        <v>378</v>
      </c>
      <c r="C294" s="61"/>
      <c r="D294" s="61" t="s">
        <v>153</v>
      </c>
      <c r="E294" s="61">
        <v>20</v>
      </c>
      <c r="F294" s="61">
        <f t="shared" si="19"/>
        <v>5</v>
      </c>
      <c r="G294" s="61">
        <f>E294/4</f>
        <v>5</v>
      </c>
      <c r="H294" s="61">
        <f>E294/4</f>
        <v>5</v>
      </c>
      <c r="I294" s="65">
        <f>E294/4</f>
        <v>5</v>
      </c>
    </row>
    <row r="295" spans="1:9" s="2" customFormat="1" x14ac:dyDescent="0.25">
      <c r="A295" s="426"/>
      <c r="B295" s="24" t="s">
        <v>379</v>
      </c>
      <c r="C295" s="61"/>
      <c r="D295" s="61" t="s">
        <v>153</v>
      </c>
      <c r="E295" s="61">
        <v>20</v>
      </c>
      <c r="F295" s="61">
        <f t="shared" si="19"/>
        <v>5</v>
      </c>
      <c r="G295" s="61">
        <f>E295/4</f>
        <v>5</v>
      </c>
      <c r="H295" s="61">
        <f>E295/4</f>
        <v>5</v>
      </c>
      <c r="I295" s="65">
        <f>E295/4</f>
        <v>5</v>
      </c>
    </row>
    <row r="296" spans="1:9" s="2" customFormat="1" x14ac:dyDescent="0.25">
      <c r="A296" s="426"/>
      <c r="B296" s="24" t="s">
        <v>380</v>
      </c>
      <c r="C296" s="61"/>
      <c r="D296" s="61" t="s">
        <v>153</v>
      </c>
      <c r="E296" s="61">
        <v>15</v>
      </c>
      <c r="F296" s="61">
        <v>5</v>
      </c>
      <c r="G296" s="61">
        <v>5</v>
      </c>
      <c r="H296" s="61">
        <v>5</v>
      </c>
      <c r="I296" s="65"/>
    </row>
    <row r="297" spans="1:9" s="2" customFormat="1" x14ac:dyDescent="0.25">
      <c r="A297" s="426"/>
      <c r="B297" s="24" t="s">
        <v>381</v>
      </c>
      <c r="C297" s="61"/>
      <c r="D297" s="61" t="s">
        <v>153</v>
      </c>
      <c r="E297" s="61">
        <v>60</v>
      </c>
      <c r="F297" s="61">
        <f t="shared" si="19"/>
        <v>15</v>
      </c>
      <c r="G297" s="61">
        <f>E297/4</f>
        <v>15</v>
      </c>
      <c r="H297" s="61">
        <f>E297/4</f>
        <v>15</v>
      </c>
      <c r="I297" s="65">
        <f>E297/4</f>
        <v>15</v>
      </c>
    </row>
    <row r="298" spans="1:9" s="2" customFormat="1" x14ac:dyDescent="0.25">
      <c r="A298" s="426"/>
      <c r="B298" s="24" t="s">
        <v>382</v>
      </c>
      <c r="C298" s="61"/>
      <c r="D298" s="61" t="s">
        <v>153</v>
      </c>
      <c r="E298" s="61">
        <v>8</v>
      </c>
      <c r="F298" s="61">
        <f t="shared" si="19"/>
        <v>2</v>
      </c>
      <c r="G298" s="61">
        <f>E298/4</f>
        <v>2</v>
      </c>
      <c r="H298" s="61">
        <f>E298/4</f>
        <v>2</v>
      </c>
      <c r="I298" s="65">
        <f>E298/4</f>
        <v>2</v>
      </c>
    </row>
    <row r="299" spans="1:9" s="2" customFormat="1" x14ac:dyDescent="0.25">
      <c r="A299" s="426"/>
      <c r="B299" s="24" t="s">
        <v>383</v>
      </c>
      <c r="C299" s="61"/>
      <c r="D299" s="61" t="s">
        <v>153</v>
      </c>
      <c r="E299" s="61">
        <v>10</v>
      </c>
      <c r="F299" s="61">
        <v>5</v>
      </c>
      <c r="G299" s="61" t="s">
        <v>219</v>
      </c>
      <c r="H299" s="61">
        <v>5</v>
      </c>
      <c r="I299" s="65" t="s">
        <v>219</v>
      </c>
    </row>
    <row r="300" spans="1:9" s="2" customFormat="1" ht="15.75" thickBot="1" x14ac:dyDescent="0.3">
      <c r="A300" s="418"/>
      <c r="B300" s="24" t="s">
        <v>384</v>
      </c>
      <c r="C300" s="61" t="s">
        <v>385</v>
      </c>
      <c r="D300" s="61" t="s">
        <v>153</v>
      </c>
      <c r="E300" s="61">
        <v>10</v>
      </c>
      <c r="F300" s="61">
        <v>5</v>
      </c>
      <c r="G300" s="61" t="s">
        <v>219</v>
      </c>
      <c r="H300" s="61">
        <v>5</v>
      </c>
      <c r="I300" s="65" t="s">
        <v>219</v>
      </c>
    </row>
    <row r="301" spans="1:9" s="2" customFormat="1" x14ac:dyDescent="0.25">
      <c r="A301" s="427">
        <v>6</v>
      </c>
      <c r="B301" s="156" t="s">
        <v>386</v>
      </c>
      <c r="C301" s="157"/>
      <c r="D301" s="157"/>
      <c r="E301" s="157"/>
      <c r="F301" s="157"/>
      <c r="G301" s="157"/>
      <c r="H301" s="157"/>
      <c r="I301" s="158"/>
    </row>
    <row r="302" spans="1:9" s="2" customFormat="1" x14ac:dyDescent="0.25">
      <c r="A302" s="428"/>
      <c r="B302" s="159" t="s">
        <v>387</v>
      </c>
      <c r="C302" s="160"/>
      <c r="D302" s="160"/>
      <c r="E302" s="160"/>
      <c r="F302" s="160"/>
      <c r="G302" s="160"/>
      <c r="H302" s="160"/>
      <c r="I302" s="161"/>
    </row>
    <row r="303" spans="1:9" s="2" customFormat="1" x14ac:dyDescent="0.25">
      <c r="A303" s="429"/>
      <c r="B303" s="162" t="s">
        <v>388</v>
      </c>
      <c r="C303" s="163" t="s">
        <v>389</v>
      </c>
      <c r="D303" s="163" t="s">
        <v>153</v>
      </c>
      <c r="E303" s="163">
        <v>10</v>
      </c>
      <c r="F303" s="163">
        <v>10</v>
      </c>
      <c r="G303" s="163" t="s">
        <v>219</v>
      </c>
      <c r="H303" s="163" t="s">
        <v>219</v>
      </c>
      <c r="I303" s="62" t="s">
        <v>219</v>
      </c>
    </row>
    <row r="304" spans="1:9" s="2" customFormat="1" x14ac:dyDescent="0.25">
      <c r="A304" s="155">
        <v>7</v>
      </c>
      <c r="B304" s="24" t="s">
        <v>390</v>
      </c>
      <c r="C304" s="61"/>
      <c r="D304" s="61" t="s">
        <v>153</v>
      </c>
      <c r="E304" s="61">
        <v>48</v>
      </c>
      <c r="F304" s="61">
        <f t="shared" ref="F304:F312" si="20">E304/4</f>
        <v>12</v>
      </c>
      <c r="G304" s="61">
        <f>E304/4</f>
        <v>12</v>
      </c>
      <c r="H304" s="61">
        <f>E304/4</f>
        <v>12</v>
      </c>
      <c r="I304" s="65">
        <f>E304/4</f>
        <v>12</v>
      </c>
    </row>
    <row r="305" spans="1:9" s="2" customFormat="1" x14ac:dyDescent="0.25">
      <c r="A305" s="155">
        <v>8</v>
      </c>
      <c r="B305" s="24" t="s">
        <v>390</v>
      </c>
      <c r="C305" s="61"/>
      <c r="D305" s="61" t="s">
        <v>153</v>
      </c>
      <c r="E305" s="61">
        <v>12</v>
      </c>
      <c r="F305" s="61">
        <f t="shared" si="20"/>
        <v>3</v>
      </c>
      <c r="G305" s="61">
        <f t="shared" ref="G305:G312" si="21">E305/4</f>
        <v>3</v>
      </c>
      <c r="H305" s="61">
        <f t="shared" ref="H305:H312" si="22">E305/4</f>
        <v>3</v>
      </c>
      <c r="I305" s="65">
        <f t="shared" ref="I305:I312" si="23">E305/4</f>
        <v>3</v>
      </c>
    </row>
    <row r="306" spans="1:9" s="2" customFormat="1" x14ac:dyDescent="0.25">
      <c r="A306" s="155">
        <v>9</v>
      </c>
      <c r="B306" s="24" t="s">
        <v>391</v>
      </c>
      <c r="C306" s="61"/>
      <c r="D306" s="61" t="s">
        <v>106</v>
      </c>
      <c r="E306" s="61">
        <v>500</v>
      </c>
      <c r="F306" s="61">
        <f t="shared" si="20"/>
        <v>125</v>
      </c>
      <c r="G306" s="61">
        <f t="shared" si="21"/>
        <v>125</v>
      </c>
      <c r="H306" s="61">
        <f t="shared" si="22"/>
        <v>125</v>
      </c>
      <c r="I306" s="65">
        <f t="shared" si="23"/>
        <v>125</v>
      </c>
    </row>
    <row r="307" spans="1:9" s="2" customFormat="1" x14ac:dyDescent="0.25">
      <c r="A307" s="155">
        <v>10</v>
      </c>
      <c r="B307" s="24" t="s">
        <v>392</v>
      </c>
      <c r="C307" s="61"/>
      <c r="D307" s="61" t="s">
        <v>106</v>
      </c>
      <c r="E307" s="61">
        <v>500</v>
      </c>
      <c r="F307" s="61">
        <f t="shared" si="20"/>
        <v>125</v>
      </c>
      <c r="G307" s="61">
        <f t="shared" si="21"/>
        <v>125</v>
      </c>
      <c r="H307" s="61">
        <f t="shared" si="22"/>
        <v>125</v>
      </c>
      <c r="I307" s="65">
        <f t="shared" si="23"/>
        <v>125</v>
      </c>
    </row>
    <row r="308" spans="1:9" s="2" customFormat="1" x14ac:dyDescent="0.25">
      <c r="A308" s="155">
        <v>11</v>
      </c>
      <c r="B308" s="24" t="s">
        <v>393</v>
      </c>
      <c r="C308" s="61"/>
      <c r="D308" s="61" t="s">
        <v>106</v>
      </c>
      <c r="E308" s="61">
        <v>500</v>
      </c>
      <c r="F308" s="61">
        <f t="shared" si="20"/>
        <v>125</v>
      </c>
      <c r="G308" s="61">
        <f t="shared" si="21"/>
        <v>125</v>
      </c>
      <c r="H308" s="61">
        <f t="shared" si="22"/>
        <v>125</v>
      </c>
      <c r="I308" s="65">
        <f t="shared" si="23"/>
        <v>125</v>
      </c>
    </row>
    <row r="309" spans="1:9" s="2" customFormat="1" x14ac:dyDescent="0.25">
      <c r="A309" s="155">
        <v>12</v>
      </c>
      <c r="B309" s="24" t="s">
        <v>394</v>
      </c>
      <c r="C309" s="61"/>
      <c r="D309" s="61" t="s">
        <v>106</v>
      </c>
      <c r="E309" s="61">
        <v>300</v>
      </c>
      <c r="F309" s="61">
        <f t="shared" si="20"/>
        <v>75</v>
      </c>
      <c r="G309" s="61">
        <f t="shared" si="21"/>
        <v>75</v>
      </c>
      <c r="H309" s="61">
        <f t="shared" si="22"/>
        <v>75</v>
      </c>
      <c r="I309" s="65">
        <f t="shared" si="23"/>
        <v>75</v>
      </c>
    </row>
    <row r="310" spans="1:9" s="2" customFormat="1" x14ac:dyDescent="0.25">
      <c r="A310" s="155">
        <v>13</v>
      </c>
      <c r="B310" s="24" t="s">
        <v>395</v>
      </c>
      <c r="C310" s="61"/>
      <c r="D310" s="61" t="s">
        <v>106</v>
      </c>
      <c r="E310" s="61">
        <v>150</v>
      </c>
      <c r="F310" s="61">
        <v>50</v>
      </c>
      <c r="G310" s="61">
        <v>50</v>
      </c>
      <c r="H310" s="61">
        <v>25</v>
      </c>
      <c r="I310" s="65">
        <v>25</v>
      </c>
    </row>
    <row r="311" spans="1:9" s="2" customFormat="1" x14ac:dyDescent="0.25">
      <c r="A311" s="155">
        <v>14</v>
      </c>
      <c r="B311" s="24" t="s">
        <v>396</v>
      </c>
      <c r="C311" s="61"/>
      <c r="D311" s="61" t="s">
        <v>106</v>
      </c>
      <c r="E311" s="61">
        <v>200</v>
      </c>
      <c r="F311" s="61">
        <f t="shared" si="20"/>
        <v>50</v>
      </c>
      <c r="G311" s="61">
        <f t="shared" si="21"/>
        <v>50</v>
      </c>
      <c r="H311" s="61">
        <f t="shared" si="22"/>
        <v>50</v>
      </c>
      <c r="I311" s="65">
        <f t="shared" si="23"/>
        <v>50</v>
      </c>
    </row>
    <row r="312" spans="1:9" s="2" customFormat="1" x14ac:dyDescent="0.25">
      <c r="A312" s="155">
        <v>15</v>
      </c>
      <c r="B312" s="24" t="s">
        <v>397</v>
      </c>
      <c r="C312" s="61"/>
      <c r="D312" s="61" t="s">
        <v>106</v>
      </c>
      <c r="E312" s="61">
        <v>200</v>
      </c>
      <c r="F312" s="61">
        <f t="shared" si="20"/>
        <v>50</v>
      </c>
      <c r="G312" s="61">
        <f t="shared" si="21"/>
        <v>50</v>
      </c>
      <c r="H312" s="61">
        <f t="shared" si="22"/>
        <v>50</v>
      </c>
      <c r="I312" s="65">
        <f t="shared" si="23"/>
        <v>50</v>
      </c>
    </row>
    <row r="313" spans="1:9" s="2" customFormat="1" x14ac:dyDescent="0.25">
      <c r="A313" s="155">
        <v>16</v>
      </c>
      <c r="B313" s="24" t="s">
        <v>398</v>
      </c>
      <c r="C313" s="164"/>
      <c r="D313" s="61" t="s">
        <v>153</v>
      </c>
      <c r="E313" s="61">
        <v>20</v>
      </c>
      <c r="F313" s="61">
        <v>5</v>
      </c>
      <c r="G313" s="61">
        <v>5</v>
      </c>
      <c r="H313" s="61">
        <v>5</v>
      </c>
      <c r="I313" s="65">
        <v>5</v>
      </c>
    </row>
    <row r="314" spans="1:9" s="2" customFormat="1" x14ac:dyDescent="0.25">
      <c r="A314" s="155">
        <v>17</v>
      </c>
      <c r="B314" s="24" t="s">
        <v>399</v>
      </c>
      <c r="C314" s="164"/>
      <c r="D314" s="61" t="s">
        <v>153</v>
      </c>
      <c r="E314" s="61">
        <v>20</v>
      </c>
      <c r="F314" s="61">
        <v>5</v>
      </c>
      <c r="G314" s="61">
        <v>5</v>
      </c>
      <c r="H314" s="61">
        <v>5</v>
      </c>
      <c r="I314" s="65">
        <v>5</v>
      </c>
    </row>
    <row r="315" spans="1:9" s="2" customFormat="1" x14ac:dyDescent="0.25">
      <c r="A315" s="155">
        <v>18</v>
      </c>
      <c r="B315" s="24" t="s">
        <v>400</v>
      </c>
      <c r="C315" s="61"/>
      <c r="D315" s="61" t="s">
        <v>153</v>
      </c>
      <c r="E315" s="61">
        <v>100</v>
      </c>
      <c r="F315" s="61">
        <v>25</v>
      </c>
      <c r="G315" s="61">
        <v>25</v>
      </c>
      <c r="H315" s="61">
        <v>25</v>
      </c>
      <c r="I315" s="65">
        <v>25</v>
      </c>
    </row>
    <row r="316" spans="1:9" s="2" customFormat="1" x14ac:dyDescent="0.25">
      <c r="A316" s="155">
        <v>19</v>
      </c>
      <c r="B316" s="24" t="s">
        <v>401</v>
      </c>
      <c r="C316" s="61"/>
      <c r="D316" s="61" t="s">
        <v>153</v>
      </c>
      <c r="E316" s="61">
        <v>100</v>
      </c>
      <c r="F316" s="61">
        <v>25</v>
      </c>
      <c r="G316" s="61">
        <v>25</v>
      </c>
      <c r="H316" s="61">
        <v>25</v>
      </c>
      <c r="I316" s="65">
        <v>25</v>
      </c>
    </row>
    <row r="317" spans="1:9" s="2" customFormat="1" x14ac:dyDescent="0.25">
      <c r="A317" s="155">
        <v>20</v>
      </c>
      <c r="B317" s="24" t="s">
        <v>402</v>
      </c>
      <c r="C317" s="61"/>
      <c r="D317" s="61" t="s">
        <v>153</v>
      </c>
      <c r="E317" s="61">
        <v>100</v>
      </c>
      <c r="F317" s="61">
        <v>25</v>
      </c>
      <c r="G317" s="61">
        <v>25</v>
      </c>
      <c r="H317" s="61">
        <v>25</v>
      </c>
      <c r="I317" s="65">
        <v>25</v>
      </c>
    </row>
    <row r="318" spans="1:9" s="2" customFormat="1" ht="87.75" customHeight="1" thickBot="1" x14ac:dyDescent="0.3">
      <c r="A318" s="165">
        <v>21</v>
      </c>
      <c r="B318" s="166" t="s">
        <v>403</v>
      </c>
      <c r="C318" s="167" t="s">
        <v>404</v>
      </c>
      <c r="D318" s="167" t="s">
        <v>153</v>
      </c>
      <c r="E318" s="167">
        <v>50</v>
      </c>
      <c r="F318" s="167">
        <v>25</v>
      </c>
      <c r="G318" s="167">
        <v>25</v>
      </c>
      <c r="H318" s="167" t="s">
        <v>405</v>
      </c>
      <c r="I318" s="168" t="s">
        <v>405</v>
      </c>
    </row>
    <row r="319" spans="1:9" s="2" customFormat="1" x14ac:dyDescent="0.25">
      <c r="A319" s="169"/>
      <c r="B319" s="170"/>
      <c r="C319" s="171"/>
      <c r="D319" s="171"/>
      <c r="E319" s="171"/>
      <c r="F319" s="171"/>
      <c r="G319" s="171"/>
      <c r="H319" s="171"/>
      <c r="I319" s="171"/>
    </row>
    <row r="322" spans="1:9" s="2" customFormat="1" x14ac:dyDescent="0.25">
      <c r="A322" s="357" t="s">
        <v>10</v>
      </c>
      <c r="B322" s="357"/>
      <c r="C322" s="357"/>
      <c r="D322" s="357"/>
      <c r="E322" s="357"/>
      <c r="F322" s="357"/>
      <c r="G322" s="357"/>
      <c r="H322" s="357"/>
      <c r="I322" s="357"/>
    </row>
    <row r="323" spans="1:9" s="2" customFormat="1" x14ac:dyDescent="0.25">
      <c r="A323" s="357" t="s">
        <v>406</v>
      </c>
      <c r="B323" s="357"/>
      <c r="C323" s="357"/>
      <c r="D323" s="357"/>
      <c r="E323" s="357"/>
      <c r="F323" s="357"/>
      <c r="G323" s="357"/>
      <c r="H323" s="357"/>
      <c r="I323" s="357"/>
    </row>
    <row r="324" spans="1:9" s="2" customFormat="1" x14ac:dyDescent="0.25">
      <c r="A324" s="357" t="s">
        <v>12</v>
      </c>
      <c r="B324" s="357"/>
      <c r="C324" s="357"/>
      <c r="D324" s="357"/>
      <c r="E324" s="357"/>
      <c r="F324" s="357"/>
      <c r="G324" s="357"/>
      <c r="H324" s="357"/>
      <c r="I324" s="357"/>
    </row>
    <row r="325" spans="1:9" s="2" customFormat="1" ht="15.75" thickBot="1" x14ac:dyDescent="0.3"/>
    <row r="326" spans="1:9" s="2" customFormat="1" ht="15.75" thickBot="1" x14ac:dyDescent="0.3">
      <c r="A326" s="172" t="s">
        <v>79</v>
      </c>
      <c r="B326" s="419" t="s">
        <v>14</v>
      </c>
      <c r="C326" s="419" t="s">
        <v>80</v>
      </c>
      <c r="D326" s="13" t="s">
        <v>203</v>
      </c>
      <c r="E326" s="13" t="s">
        <v>82</v>
      </c>
      <c r="F326" s="421" t="s">
        <v>83</v>
      </c>
      <c r="G326" s="421"/>
      <c r="H326" s="421"/>
      <c r="I326" s="421"/>
    </row>
    <row r="327" spans="1:9" s="2" customFormat="1" ht="15.75" thickBot="1" x14ac:dyDescent="0.3">
      <c r="A327" s="173" t="s">
        <v>84</v>
      </c>
      <c r="B327" s="420"/>
      <c r="C327" s="420"/>
      <c r="D327" s="14" t="s">
        <v>207</v>
      </c>
      <c r="E327" s="14" t="s">
        <v>86</v>
      </c>
      <c r="F327" s="14" t="s">
        <v>87</v>
      </c>
      <c r="G327" s="14" t="s">
        <v>88</v>
      </c>
      <c r="H327" s="14" t="s">
        <v>89</v>
      </c>
      <c r="I327" s="14" t="s">
        <v>90</v>
      </c>
    </row>
    <row r="328" spans="1:9" s="2" customFormat="1" ht="12.75" customHeight="1" thickBot="1" x14ac:dyDescent="0.3">
      <c r="A328" s="174">
        <v>1</v>
      </c>
      <c r="B328" s="175" t="s">
        <v>407</v>
      </c>
      <c r="C328" s="137" t="s">
        <v>408</v>
      </c>
      <c r="D328" s="137" t="s">
        <v>153</v>
      </c>
      <c r="E328" s="137">
        <v>10</v>
      </c>
      <c r="F328" s="137">
        <v>2</v>
      </c>
      <c r="G328" s="137">
        <v>2</v>
      </c>
      <c r="H328" s="137">
        <v>3</v>
      </c>
      <c r="I328" s="137">
        <v>3</v>
      </c>
    </row>
    <row r="329" spans="1:9" s="2" customFormat="1" ht="12.75" customHeight="1" thickTop="1" thickBot="1" x14ac:dyDescent="0.3">
      <c r="A329" s="142">
        <v>2</v>
      </c>
      <c r="B329" s="176" t="s">
        <v>409</v>
      </c>
      <c r="C329" s="144" t="s">
        <v>408</v>
      </c>
      <c r="D329" s="144" t="s">
        <v>153</v>
      </c>
      <c r="E329" s="144">
        <v>10</v>
      </c>
      <c r="F329" s="144">
        <v>2</v>
      </c>
      <c r="G329" s="144">
        <v>2</v>
      </c>
      <c r="H329" s="144">
        <v>3</v>
      </c>
      <c r="I329" s="144">
        <v>3</v>
      </c>
    </row>
    <row r="330" spans="1:9" s="2" customFormat="1" ht="12.75" customHeight="1" thickTop="1" x14ac:dyDescent="0.25">
      <c r="A330" s="422">
        <v>3</v>
      </c>
      <c r="B330" s="175" t="s">
        <v>410</v>
      </c>
      <c r="C330" s="137"/>
      <c r="D330" s="137"/>
      <c r="E330" s="137"/>
      <c r="F330" s="137"/>
      <c r="G330" s="175"/>
      <c r="H330" s="175"/>
      <c r="I330" s="175"/>
    </row>
    <row r="331" spans="1:9" s="2" customFormat="1" ht="12.75" customHeight="1" x14ac:dyDescent="0.25">
      <c r="A331" s="422"/>
      <c r="B331" s="175" t="s">
        <v>411</v>
      </c>
      <c r="C331" s="137" t="s">
        <v>408</v>
      </c>
      <c r="D331" s="137" t="s">
        <v>153</v>
      </c>
      <c r="E331" s="137">
        <v>5</v>
      </c>
      <c r="F331" s="137">
        <v>2</v>
      </c>
      <c r="G331" s="137">
        <v>1</v>
      </c>
      <c r="H331" s="137">
        <v>1</v>
      </c>
      <c r="I331" s="137">
        <v>1</v>
      </c>
    </row>
    <row r="332" spans="1:9" s="2" customFormat="1" ht="12.75" customHeight="1" x14ac:dyDescent="0.25">
      <c r="A332" s="422"/>
      <c r="B332" s="175" t="s">
        <v>412</v>
      </c>
      <c r="C332" s="137" t="s">
        <v>408</v>
      </c>
      <c r="D332" s="137" t="s">
        <v>153</v>
      </c>
      <c r="E332" s="177">
        <v>2</v>
      </c>
      <c r="F332" s="137">
        <v>1</v>
      </c>
      <c r="G332" s="137" t="s">
        <v>219</v>
      </c>
      <c r="H332" s="137">
        <v>1</v>
      </c>
      <c r="I332" s="137" t="s">
        <v>219</v>
      </c>
    </row>
    <row r="333" spans="1:9" s="2" customFormat="1" ht="12.75" customHeight="1" x14ac:dyDescent="0.25">
      <c r="A333" s="422"/>
      <c r="B333" s="175" t="s">
        <v>413</v>
      </c>
      <c r="C333" s="137" t="s">
        <v>408</v>
      </c>
      <c r="D333" s="137" t="s">
        <v>153</v>
      </c>
      <c r="E333" s="177">
        <v>2</v>
      </c>
      <c r="F333" s="137">
        <v>1</v>
      </c>
      <c r="G333" s="137" t="s">
        <v>219</v>
      </c>
      <c r="H333" s="137">
        <v>1</v>
      </c>
      <c r="I333" s="137" t="s">
        <v>219</v>
      </c>
    </row>
    <row r="334" spans="1:9" s="2" customFormat="1" ht="12.75" customHeight="1" thickBot="1" x14ac:dyDescent="0.3">
      <c r="A334" s="422"/>
      <c r="B334" s="175" t="s">
        <v>414</v>
      </c>
      <c r="C334" s="137" t="s">
        <v>408</v>
      </c>
      <c r="D334" s="137" t="s">
        <v>153</v>
      </c>
      <c r="E334" s="137">
        <v>2</v>
      </c>
      <c r="F334" s="137">
        <v>1</v>
      </c>
      <c r="G334" s="137" t="s">
        <v>219</v>
      </c>
      <c r="H334" s="137">
        <v>1</v>
      </c>
      <c r="I334" s="137" t="s">
        <v>219</v>
      </c>
    </row>
    <row r="335" spans="1:9" s="2" customFormat="1" ht="12.75" customHeight="1" thickTop="1" thickBot="1" x14ac:dyDescent="0.3">
      <c r="A335" s="142">
        <v>4</v>
      </c>
      <c r="B335" s="178" t="s">
        <v>415</v>
      </c>
      <c r="C335" s="179" t="s">
        <v>416</v>
      </c>
      <c r="D335" s="144" t="s">
        <v>153</v>
      </c>
      <c r="E335" s="179">
        <v>2</v>
      </c>
      <c r="F335" s="144">
        <v>1</v>
      </c>
      <c r="G335" s="144" t="s">
        <v>219</v>
      </c>
      <c r="H335" s="144">
        <v>1</v>
      </c>
      <c r="I335" s="144" t="s">
        <v>219</v>
      </c>
    </row>
    <row r="336" spans="1:9" s="2" customFormat="1" ht="12.75" customHeight="1" thickTop="1" thickBot="1" x14ac:dyDescent="0.3">
      <c r="A336" s="424">
        <v>5</v>
      </c>
      <c r="B336" s="20" t="s">
        <v>417</v>
      </c>
      <c r="C336" s="21" t="s">
        <v>418</v>
      </c>
      <c r="D336" s="49" t="s">
        <v>153</v>
      </c>
      <c r="E336" s="21">
        <v>20</v>
      </c>
      <c r="F336" s="144">
        <f>E336/2</f>
        <v>10</v>
      </c>
      <c r="G336" s="144" t="s">
        <v>219</v>
      </c>
      <c r="H336" s="137">
        <v>10</v>
      </c>
      <c r="I336" s="144" t="s">
        <v>219</v>
      </c>
    </row>
    <row r="337" spans="1:9" s="2" customFormat="1" ht="12.75" customHeight="1" thickTop="1" thickBot="1" x14ac:dyDescent="0.3">
      <c r="A337" s="422"/>
      <c r="B337" s="175" t="s">
        <v>419</v>
      </c>
      <c r="C337" s="137" t="s">
        <v>418</v>
      </c>
      <c r="D337" s="137" t="s">
        <v>153</v>
      </c>
      <c r="E337" s="137">
        <v>5</v>
      </c>
      <c r="F337" s="144">
        <v>2</v>
      </c>
      <c r="G337" s="180" t="s">
        <v>420</v>
      </c>
      <c r="H337" s="144">
        <v>3</v>
      </c>
      <c r="I337" s="180" t="s">
        <v>219</v>
      </c>
    </row>
    <row r="338" spans="1:9" s="2" customFormat="1" ht="12.75" customHeight="1" thickTop="1" x14ac:dyDescent="0.25">
      <c r="A338" s="425">
        <v>6</v>
      </c>
      <c r="B338" s="178" t="s">
        <v>421</v>
      </c>
      <c r="C338" s="179" t="s">
        <v>422</v>
      </c>
      <c r="D338" s="179" t="s">
        <v>153</v>
      </c>
      <c r="E338" s="179">
        <v>2</v>
      </c>
      <c r="F338" s="179" t="s">
        <v>219</v>
      </c>
      <c r="G338" s="179">
        <v>1</v>
      </c>
      <c r="H338" s="179" t="s">
        <v>219</v>
      </c>
      <c r="I338" s="179">
        <v>1</v>
      </c>
    </row>
    <row r="339" spans="1:9" s="2" customFormat="1" ht="12.75" customHeight="1" x14ac:dyDescent="0.25">
      <c r="A339" s="422"/>
      <c r="B339" s="175" t="s">
        <v>423</v>
      </c>
      <c r="C339" s="137"/>
      <c r="D339" s="137" t="s">
        <v>153</v>
      </c>
      <c r="E339" s="137">
        <v>2</v>
      </c>
      <c r="F339" s="137" t="s">
        <v>219</v>
      </c>
      <c r="G339" s="137">
        <v>1</v>
      </c>
      <c r="H339" s="137" t="s">
        <v>219</v>
      </c>
      <c r="I339" s="137">
        <v>1</v>
      </c>
    </row>
    <row r="340" spans="1:9" s="2" customFormat="1" ht="12.75" customHeight="1" x14ac:dyDescent="0.25">
      <c r="A340" s="422"/>
      <c r="B340" s="175" t="s">
        <v>424</v>
      </c>
      <c r="C340" s="137"/>
      <c r="D340" s="137" t="s">
        <v>153</v>
      </c>
      <c r="E340" s="137">
        <v>2</v>
      </c>
      <c r="F340" s="137" t="s">
        <v>219</v>
      </c>
      <c r="G340" s="137">
        <v>1</v>
      </c>
      <c r="H340" s="137" t="s">
        <v>219</v>
      </c>
      <c r="I340" s="137">
        <v>1</v>
      </c>
    </row>
    <row r="341" spans="1:9" s="2" customFormat="1" ht="12.75" customHeight="1" x14ac:dyDescent="0.25">
      <c r="A341" s="422"/>
      <c r="B341" s="175" t="s">
        <v>425</v>
      </c>
      <c r="C341" s="137"/>
      <c r="D341" s="137" t="s">
        <v>153</v>
      </c>
      <c r="E341" s="137">
        <v>2</v>
      </c>
      <c r="F341" s="137" t="s">
        <v>219</v>
      </c>
      <c r="G341" s="137">
        <v>1</v>
      </c>
      <c r="H341" s="137" t="s">
        <v>219</v>
      </c>
      <c r="I341" s="137">
        <v>1</v>
      </c>
    </row>
    <row r="342" spans="1:9" s="2" customFormat="1" ht="12.75" customHeight="1" x14ac:dyDescent="0.25">
      <c r="A342" s="422"/>
      <c r="B342" s="175" t="s">
        <v>426</v>
      </c>
      <c r="C342" s="137"/>
      <c r="D342" s="137" t="s">
        <v>153</v>
      </c>
      <c r="E342" s="137">
        <v>2</v>
      </c>
      <c r="F342" s="137" t="s">
        <v>219</v>
      </c>
      <c r="G342" s="137">
        <v>1</v>
      </c>
      <c r="H342" s="137" t="s">
        <v>219</v>
      </c>
      <c r="I342" s="137">
        <v>1</v>
      </c>
    </row>
    <row r="343" spans="1:9" s="2" customFormat="1" ht="12.75" customHeight="1" x14ac:dyDescent="0.25">
      <c r="A343" s="422"/>
      <c r="B343" s="175" t="s">
        <v>427</v>
      </c>
      <c r="C343" s="175"/>
      <c r="D343" s="137" t="s">
        <v>153</v>
      </c>
      <c r="E343" s="137">
        <v>2</v>
      </c>
      <c r="F343" s="137" t="s">
        <v>219</v>
      </c>
      <c r="G343" s="137">
        <v>1</v>
      </c>
      <c r="H343" s="137" t="s">
        <v>219</v>
      </c>
      <c r="I343" s="137">
        <v>1</v>
      </c>
    </row>
    <row r="344" spans="1:9" s="2" customFormat="1" ht="12.75" customHeight="1" x14ac:dyDescent="0.25">
      <c r="A344" s="422"/>
      <c r="B344" s="175" t="s">
        <v>428</v>
      </c>
      <c r="C344" s="175"/>
      <c r="D344" s="137" t="s">
        <v>153</v>
      </c>
      <c r="E344" s="137">
        <v>2</v>
      </c>
      <c r="F344" s="137" t="s">
        <v>219</v>
      </c>
      <c r="G344" s="137">
        <v>1</v>
      </c>
      <c r="H344" s="137" t="s">
        <v>219</v>
      </c>
      <c r="I344" s="137">
        <v>1</v>
      </c>
    </row>
    <row r="345" spans="1:9" s="2" customFormat="1" ht="12.75" customHeight="1" thickBot="1" x14ac:dyDescent="0.3">
      <c r="A345" s="423"/>
      <c r="B345" s="181" t="s">
        <v>429</v>
      </c>
      <c r="C345" s="181"/>
      <c r="D345" s="180" t="s">
        <v>153</v>
      </c>
      <c r="E345" s="180">
        <v>2</v>
      </c>
      <c r="F345" s="180" t="s">
        <v>219</v>
      </c>
      <c r="G345" s="180">
        <v>1</v>
      </c>
      <c r="H345" s="180" t="s">
        <v>219</v>
      </c>
      <c r="I345" s="180">
        <v>1</v>
      </c>
    </row>
    <row r="346" spans="1:9" s="2" customFormat="1" ht="12.75" customHeight="1" thickTop="1" x14ac:dyDescent="0.25">
      <c r="A346" s="422">
        <v>9</v>
      </c>
      <c r="B346" s="175" t="s">
        <v>430</v>
      </c>
      <c r="C346" s="137"/>
      <c r="D346" s="137"/>
      <c r="E346" s="137"/>
      <c r="F346" s="137"/>
      <c r="G346" s="137"/>
      <c r="H346" s="137"/>
      <c r="I346" s="137"/>
    </row>
    <row r="347" spans="1:9" s="2" customFormat="1" ht="12.75" customHeight="1" x14ac:dyDescent="0.25">
      <c r="A347" s="422"/>
      <c r="B347" s="175" t="s">
        <v>431</v>
      </c>
      <c r="C347" s="137" t="s">
        <v>432</v>
      </c>
      <c r="D347" s="137" t="s">
        <v>153</v>
      </c>
      <c r="E347" s="137">
        <v>5</v>
      </c>
      <c r="F347" s="137">
        <v>1</v>
      </c>
      <c r="G347" s="137">
        <v>2</v>
      </c>
      <c r="H347" s="137">
        <v>1</v>
      </c>
      <c r="I347" s="137">
        <v>1</v>
      </c>
    </row>
    <row r="348" spans="1:9" s="2" customFormat="1" ht="12.75" customHeight="1" x14ac:dyDescent="0.25">
      <c r="A348" s="422"/>
      <c r="B348" s="175" t="s">
        <v>433</v>
      </c>
      <c r="C348" s="137" t="s">
        <v>432</v>
      </c>
      <c r="D348" s="137" t="s">
        <v>153</v>
      </c>
      <c r="E348" s="137">
        <v>5</v>
      </c>
      <c r="F348" s="137">
        <v>2</v>
      </c>
      <c r="G348" s="137">
        <v>1</v>
      </c>
      <c r="H348" s="137">
        <v>1</v>
      </c>
      <c r="I348" s="137">
        <v>1</v>
      </c>
    </row>
    <row r="349" spans="1:9" s="2" customFormat="1" ht="12.75" customHeight="1" thickBot="1" x14ac:dyDescent="0.3">
      <c r="A349" s="420"/>
      <c r="B349" s="182" t="s">
        <v>434</v>
      </c>
      <c r="C349" s="148" t="s">
        <v>432</v>
      </c>
      <c r="D349" s="148" t="s">
        <v>153</v>
      </c>
      <c r="E349" s="148">
        <v>5</v>
      </c>
      <c r="F349" s="148">
        <v>1</v>
      </c>
      <c r="G349" s="148">
        <v>1</v>
      </c>
      <c r="H349" s="148">
        <v>1</v>
      </c>
      <c r="I349" s="148">
        <v>2</v>
      </c>
    </row>
    <row r="350" spans="1:9" s="2" customFormat="1" x14ac:dyDescent="0.25"/>
    <row r="351" spans="1:9" s="2" customFormat="1" x14ac:dyDescent="0.25">
      <c r="B351" s="1"/>
      <c r="C351" s="1"/>
      <c r="D351" s="1"/>
      <c r="E351" s="1"/>
      <c r="F351" s="1"/>
      <c r="G351" s="1"/>
      <c r="H351" s="1"/>
      <c r="I351" s="1"/>
    </row>
    <row r="352" spans="1:9" s="2" customFormat="1" x14ac:dyDescent="0.25">
      <c r="A352" s="357" t="s">
        <v>10</v>
      </c>
      <c r="B352" s="357"/>
      <c r="C352" s="357"/>
      <c r="D352" s="357"/>
      <c r="E352" s="357"/>
      <c r="F352" s="357"/>
      <c r="G352" s="357"/>
      <c r="H352" s="357"/>
      <c r="I352" s="357"/>
    </row>
    <row r="353" spans="1:9" s="2" customFormat="1" x14ac:dyDescent="0.25">
      <c r="A353" s="357" t="s">
        <v>435</v>
      </c>
      <c r="B353" s="357"/>
      <c r="C353" s="357"/>
      <c r="D353" s="357"/>
      <c r="E353" s="357"/>
      <c r="F353" s="357"/>
      <c r="G353" s="357"/>
      <c r="H353" s="357"/>
      <c r="I353" s="357"/>
    </row>
    <row r="354" spans="1:9" s="2" customFormat="1" ht="15.75" thickBot="1" x14ac:dyDescent="0.3">
      <c r="A354" s="357" t="s">
        <v>12</v>
      </c>
      <c r="B354" s="357"/>
      <c r="C354" s="357"/>
      <c r="D354" s="357"/>
      <c r="E354" s="357"/>
      <c r="F354" s="357"/>
      <c r="G354" s="357"/>
      <c r="H354" s="357"/>
      <c r="I354" s="357"/>
    </row>
    <row r="355" spans="1:9" s="2" customFormat="1" ht="15.75" thickBot="1" x14ac:dyDescent="0.3">
      <c r="A355" s="13" t="s">
        <v>79</v>
      </c>
      <c r="B355" s="419" t="s">
        <v>14</v>
      </c>
      <c r="C355" s="419" t="s">
        <v>80</v>
      </c>
      <c r="D355" s="13" t="s">
        <v>203</v>
      </c>
      <c r="E355" s="13" t="s">
        <v>82</v>
      </c>
      <c r="F355" s="421" t="s">
        <v>83</v>
      </c>
      <c r="G355" s="421"/>
      <c r="H355" s="421"/>
      <c r="I355" s="421"/>
    </row>
    <row r="356" spans="1:9" s="2" customFormat="1" ht="13.5" customHeight="1" thickBot="1" x14ac:dyDescent="0.3">
      <c r="A356" s="14" t="s">
        <v>84</v>
      </c>
      <c r="B356" s="420"/>
      <c r="C356" s="420"/>
      <c r="D356" s="14" t="s">
        <v>207</v>
      </c>
      <c r="E356" s="14" t="s">
        <v>86</v>
      </c>
      <c r="F356" s="14" t="s">
        <v>87</v>
      </c>
      <c r="G356" s="14" t="s">
        <v>88</v>
      </c>
      <c r="H356" s="14" t="s">
        <v>89</v>
      </c>
      <c r="I356" s="14" t="s">
        <v>90</v>
      </c>
    </row>
    <row r="357" spans="1:9" s="2" customFormat="1" ht="12.75" customHeight="1" x14ac:dyDescent="0.25">
      <c r="A357" s="419">
        <v>1</v>
      </c>
      <c r="B357" s="183" t="s">
        <v>436</v>
      </c>
      <c r="C357" s="184" t="s">
        <v>437</v>
      </c>
      <c r="D357" s="430" t="s">
        <v>195</v>
      </c>
      <c r="E357" s="183"/>
      <c r="F357" s="183"/>
      <c r="G357" s="183"/>
      <c r="H357" s="183"/>
      <c r="I357" s="183"/>
    </row>
    <row r="358" spans="1:9" s="2" customFormat="1" ht="12.75" customHeight="1" x14ac:dyDescent="0.25">
      <c r="A358" s="422"/>
      <c r="B358" s="175" t="s">
        <v>438</v>
      </c>
      <c r="C358" s="137"/>
      <c r="D358" s="431"/>
      <c r="E358" s="175"/>
      <c r="F358" s="175"/>
      <c r="G358" s="175"/>
      <c r="H358" s="175"/>
      <c r="I358" s="175"/>
    </row>
    <row r="359" spans="1:9" s="2" customFormat="1" ht="12.75" customHeight="1" x14ac:dyDescent="0.25">
      <c r="A359" s="422"/>
      <c r="B359" s="175" t="s">
        <v>439</v>
      </c>
      <c r="C359" s="137"/>
      <c r="D359" s="431"/>
      <c r="E359" s="177">
        <v>18</v>
      </c>
      <c r="F359" s="185">
        <f>E359/4</f>
        <v>4.5</v>
      </c>
      <c r="G359" s="177">
        <f>E359/4</f>
        <v>4.5</v>
      </c>
      <c r="H359" s="186">
        <f>E359/4</f>
        <v>4.5</v>
      </c>
      <c r="I359" s="177">
        <v>3</v>
      </c>
    </row>
    <row r="360" spans="1:9" s="2" customFormat="1" ht="12.75" customHeight="1" thickBot="1" x14ac:dyDescent="0.3">
      <c r="A360" s="422"/>
      <c r="B360" s="175" t="s">
        <v>440</v>
      </c>
      <c r="C360" s="137"/>
      <c r="D360" s="431"/>
      <c r="E360" s="137"/>
      <c r="F360" s="175"/>
      <c r="G360" s="175"/>
      <c r="H360" s="175"/>
      <c r="I360" s="175"/>
    </row>
    <row r="361" spans="1:9" s="2" customFormat="1" ht="12.75" customHeight="1" x14ac:dyDescent="0.25">
      <c r="A361" s="419">
        <v>2</v>
      </c>
      <c r="B361" s="183" t="s">
        <v>436</v>
      </c>
      <c r="C361" s="184" t="s">
        <v>437</v>
      </c>
      <c r="D361" s="430" t="s">
        <v>195</v>
      </c>
      <c r="E361" s="184"/>
      <c r="F361" s="183"/>
      <c r="G361" s="183"/>
      <c r="H361" s="183"/>
      <c r="I361" s="183"/>
    </row>
    <row r="362" spans="1:9" s="2" customFormat="1" ht="12.75" customHeight="1" x14ac:dyDescent="0.25">
      <c r="A362" s="422"/>
      <c r="B362" s="175" t="s">
        <v>438</v>
      </c>
      <c r="C362" s="175"/>
      <c r="D362" s="431"/>
      <c r="E362" s="137"/>
      <c r="F362" s="175"/>
      <c r="G362" s="175"/>
      <c r="H362" s="175"/>
      <c r="I362" s="175"/>
    </row>
    <row r="363" spans="1:9" s="2" customFormat="1" ht="12.75" customHeight="1" x14ac:dyDescent="0.25">
      <c r="A363" s="422"/>
      <c r="B363" s="175" t="s">
        <v>441</v>
      </c>
      <c r="C363" s="175"/>
      <c r="D363" s="431"/>
      <c r="E363" s="137">
        <v>2</v>
      </c>
      <c r="F363" s="185">
        <f>E363/4</f>
        <v>0.5</v>
      </c>
      <c r="G363" s="177"/>
      <c r="H363" s="186">
        <v>1</v>
      </c>
      <c r="I363" s="177"/>
    </row>
    <row r="364" spans="1:9" s="2" customFormat="1" ht="12.75" customHeight="1" x14ac:dyDescent="0.25">
      <c r="A364" s="422"/>
      <c r="B364" s="175" t="s">
        <v>442</v>
      </c>
      <c r="C364" s="175"/>
      <c r="D364" s="431"/>
      <c r="E364" s="177">
        <v>2</v>
      </c>
      <c r="F364" s="185"/>
      <c r="G364" s="177">
        <f>E364/4</f>
        <v>0.5</v>
      </c>
      <c r="H364" s="186"/>
      <c r="I364" s="177">
        <v>1</v>
      </c>
    </row>
    <row r="365" spans="1:9" s="2" customFormat="1" ht="12.75" customHeight="1" thickBot="1" x14ac:dyDescent="0.3">
      <c r="A365" s="420"/>
      <c r="B365" s="182" t="s">
        <v>443</v>
      </c>
      <c r="C365" s="182"/>
      <c r="D365" s="432"/>
      <c r="E365" s="148">
        <v>1</v>
      </c>
      <c r="F365" s="148">
        <v>0.5</v>
      </c>
      <c r="G365" s="148"/>
      <c r="H365" s="148">
        <v>0.5</v>
      </c>
      <c r="I365" s="182"/>
    </row>
    <row r="366" spans="1:9" s="2" customFormat="1" ht="22.5" customHeight="1" thickBot="1" x14ac:dyDescent="0.3">
      <c r="A366" s="187">
        <v>3</v>
      </c>
      <c r="B366" s="188" t="s">
        <v>444</v>
      </c>
      <c r="C366" s="188"/>
      <c r="D366" s="189" t="s">
        <v>195</v>
      </c>
      <c r="E366" s="190">
        <v>12</v>
      </c>
      <c r="F366" s="190">
        <v>3</v>
      </c>
      <c r="G366" s="190">
        <v>3</v>
      </c>
      <c r="H366" s="190">
        <v>3</v>
      </c>
      <c r="I366" s="190">
        <v>3</v>
      </c>
    </row>
    <row r="367" spans="1:9" s="2" customFormat="1" ht="12.75" customHeight="1" x14ac:dyDescent="0.25">
      <c r="A367" s="422">
        <v>4</v>
      </c>
      <c r="B367" s="175" t="s">
        <v>436</v>
      </c>
      <c r="C367" s="137" t="s">
        <v>445</v>
      </c>
      <c r="D367" s="191"/>
      <c r="E367" s="137"/>
      <c r="F367" s="175"/>
      <c r="G367" s="175"/>
      <c r="H367" s="175"/>
      <c r="I367" s="175"/>
    </row>
    <row r="368" spans="1:9" s="2" customFormat="1" ht="12.75" customHeight="1" x14ac:dyDescent="0.25">
      <c r="A368" s="422"/>
      <c r="B368" s="175" t="s">
        <v>438</v>
      </c>
      <c r="C368" s="175"/>
      <c r="D368" s="191"/>
      <c r="E368" s="137"/>
      <c r="F368" s="137"/>
      <c r="G368" s="137"/>
      <c r="H368" s="137"/>
      <c r="I368" s="137"/>
    </row>
    <row r="369" spans="1:9" s="2" customFormat="1" ht="12.75" customHeight="1" thickBot="1" x14ac:dyDescent="0.3">
      <c r="A369" s="420"/>
      <c r="B369" s="182" t="s">
        <v>446</v>
      </c>
      <c r="C369" s="182"/>
      <c r="D369" s="147" t="s">
        <v>195</v>
      </c>
      <c r="E369" s="148">
        <v>3</v>
      </c>
      <c r="F369" s="192">
        <f>E369/4</f>
        <v>0.75</v>
      </c>
      <c r="G369" s="193">
        <f>E369/4</f>
        <v>0.75</v>
      </c>
      <c r="H369" s="194">
        <f>E369/4</f>
        <v>0.75</v>
      </c>
      <c r="I369" s="195"/>
    </row>
    <row r="370" spans="1:9" s="2" customFormat="1" x14ac:dyDescent="0.25"/>
    <row r="372" spans="1:9" s="2" customFormat="1" x14ac:dyDescent="0.25">
      <c r="A372" s="357" t="s">
        <v>10</v>
      </c>
      <c r="B372" s="357"/>
      <c r="C372" s="357"/>
      <c r="D372" s="357"/>
      <c r="E372" s="357"/>
      <c r="F372" s="357"/>
      <c r="G372" s="357"/>
      <c r="H372" s="357"/>
      <c r="I372" s="357"/>
    </row>
    <row r="373" spans="1:9" s="2" customFormat="1" x14ac:dyDescent="0.25">
      <c r="A373" s="357" t="s">
        <v>447</v>
      </c>
      <c r="B373" s="357"/>
      <c r="C373" s="357"/>
      <c r="D373" s="357"/>
      <c r="E373" s="357"/>
      <c r="F373" s="357"/>
      <c r="G373" s="357"/>
      <c r="H373" s="357"/>
      <c r="I373" s="357"/>
    </row>
    <row r="374" spans="1:9" s="2" customFormat="1" x14ac:dyDescent="0.25">
      <c r="A374" s="357" t="s">
        <v>12</v>
      </c>
      <c r="B374" s="357"/>
      <c r="C374" s="357"/>
      <c r="D374" s="357"/>
      <c r="E374" s="357"/>
      <c r="F374" s="357"/>
      <c r="G374" s="357"/>
      <c r="H374" s="357"/>
      <c r="I374" s="357"/>
    </row>
    <row r="375" spans="1:9" s="2" customFormat="1" ht="15.75" thickBot="1" x14ac:dyDescent="0.3"/>
    <row r="376" spans="1:9" s="2" customFormat="1" ht="15.75" thickBot="1" x14ac:dyDescent="0.3">
      <c r="A376" s="172" t="s">
        <v>79</v>
      </c>
      <c r="B376" s="419" t="s">
        <v>14</v>
      </c>
      <c r="C376" s="435" t="s">
        <v>80</v>
      </c>
      <c r="D376" s="13" t="s">
        <v>81</v>
      </c>
      <c r="E376" s="196" t="s">
        <v>448</v>
      </c>
      <c r="F376" s="421" t="s">
        <v>83</v>
      </c>
      <c r="G376" s="421"/>
      <c r="H376" s="421"/>
      <c r="I376" s="421"/>
    </row>
    <row r="377" spans="1:9" s="2" customFormat="1" ht="15.75" thickBot="1" x14ac:dyDescent="0.3">
      <c r="A377" s="173" t="s">
        <v>84</v>
      </c>
      <c r="B377" s="420"/>
      <c r="C377" s="436"/>
      <c r="D377" s="14" t="s">
        <v>85</v>
      </c>
      <c r="E377" s="197" t="s">
        <v>284</v>
      </c>
      <c r="F377" s="16" t="s">
        <v>87</v>
      </c>
      <c r="G377" s="197" t="s">
        <v>88</v>
      </c>
      <c r="H377" s="16" t="s">
        <v>89</v>
      </c>
      <c r="I377" s="16" t="s">
        <v>90</v>
      </c>
    </row>
    <row r="378" spans="1:9" s="2" customFormat="1" ht="13.5" customHeight="1" thickBot="1" x14ac:dyDescent="0.3">
      <c r="A378" s="198">
        <v>1</v>
      </c>
      <c r="B378" s="181" t="s">
        <v>449</v>
      </c>
      <c r="C378" s="199" t="s">
        <v>450</v>
      </c>
      <c r="D378" s="180" t="s">
        <v>195</v>
      </c>
      <c r="E378" s="200">
        <v>4</v>
      </c>
      <c r="F378" s="201">
        <f>E378/4</f>
        <v>1</v>
      </c>
      <c r="G378" s="202">
        <f>E378/4</f>
        <v>1</v>
      </c>
      <c r="H378" s="201">
        <f>E378/4</f>
        <v>1</v>
      </c>
      <c r="I378" s="201">
        <v>1</v>
      </c>
    </row>
    <row r="379" spans="1:9" s="2" customFormat="1" ht="13.5" customHeight="1" thickTop="1" thickBot="1" x14ac:dyDescent="0.3">
      <c r="A379" s="198">
        <v>2</v>
      </c>
      <c r="B379" s="181" t="s">
        <v>451</v>
      </c>
      <c r="C379" s="199"/>
      <c r="D379" s="180" t="s">
        <v>195</v>
      </c>
      <c r="E379" s="202">
        <v>8</v>
      </c>
      <c r="F379" s="201">
        <v>2</v>
      </c>
      <c r="G379" s="202">
        <v>2</v>
      </c>
      <c r="H379" s="201">
        <v>2</v>
      </c>
      <c r="I379" s="201">
        <v>2</v>
      </c>
    </row>
    <row r="380" spans="1:9" s="2" customFormat="1" ht="13.5" customHeight="1" thickTop="1" thickBot="1" x14ac:dyDescent="0.3">
      <c r="A380" s="203">
        <v>3</v>
      </c>
      <c r="B380" s="181" t="s">
        <v>452</v>
      </c>
      <c r="C380" s="199" t="s">
        <v>453</v>
      </c>
      <c r="D380" s="180" t="s">
        <v>195</v>
      </c>
      <c r="E380" s="202">
        <v>8</v>
      </c>
      <c r="F380" s="201">
        <v>2</v>
      </c>
      <c r="G380" s="202">
        <v>2</v>
      </c>
      <c r="H380" s="201">
        <v>2</v>
      </c>
      <c r="I380" s="201">
        <v>2</v>
      </c>
    </row>
    <row r="381" spans="1:9" s="2" customFormat="1" ht="13.5" customHeight="1" thickTop="1" thickBot="1" x14ac:dyDescent="0.3">
      <c r="A381" s="198">
        <v>4</v>
      </c>
      <c r="B381" s="181" t="s">
        <v>454</v>
      </c>
      <c r="C381" s="199"/>
      <c r="D381" s="180" t="s">
        <v>195</v>
      </c>
      <c r="E381" s="202">
        <v>8</v>
      </c>
      <c r="F381" s="201">
        <v>2</v>
      </c>
      <c r="G381" s="202">
        <v>2</v>
      </c>
      <c r="H381" s="201">
        <v>2</v>
      </c>
      <c r="I381" s="201">
        <v>2</v>
      </c>
    </row>
    <row r="382" spans="1:9" s="2" customFormat="1" ht="13.5" customHeight="1" thickTop="1" x14ac:dyDescent="0.25">
      <c r="A382" s="437">
        <v>5</v>
      </c>
      <c r="B382" s="204" t="s">
        <v>455</v>
      </c>
      <c r="C382" s="205">
        <v>2208</v>
      </c>
      <c r="D382" s="179" t="s">
        <v>195</v>
      </c>
      <c r="E382" s="206">
        <v>1.5</v>
      </c>
      <c r="F382" s="207">
        <v>0.4</v>
      </c>
      <c r="G382" s="206">
        <v>0.4</v>
      </c>
      <c r="H382" s="207">
        <v>0.3</v>
      </c>
      <c r="I382" s="207">
        <v>0.4</v>
      </c>
    </row>
    <row r="383" spans="1:9" s="2" customFormat="1" ht="13.5" customHeight="1" thickBot="1" x14ac:dyDescent="0.3">
      <c r="A383" s="438"/>
      <c r="B383" s="208" t="s">
        <v>456</v>
      </c>
      <c r="C383" s="199"/>
      <c r="D383" s="181"/>
      <c r="E383" s="209"/>
      <c r="F383" s="210"/>
      <c r="G383" s="200"/>
      <c r="H383" s="210"/>
      <c r="I383" s="210"/>
    </row>
    <row r="384" spans="1:9" s="2" customFormat="1" ht="13.5" customHeight="1" thickTop="1" x14ac:dyDescent="0.25">
      <c r="A384" s="424">
        <v>6</v>
      </c>
      <c r="B384" s="211" t="s">
        <v>455</v>
      </c>
      <c r="C384" s="49">
        <v>2208</v>
      </c>
      <c r="D384" s="137" t="s">
        <v>195</v>
      </c>
      <c r="E384" s="114">
        <v>1.5</v>
      </c>
      <c r="F384" s="212">
        <v>0.4</v>
      </c>
      <c r="G384" s="114">
        <v>0.4</v>
      </c>
      <c r="H384" s="212">
        <v>0.3</v>
      </c>
      <c r="I384" s="212">
        <v>0.4</v>
      </c>
    </row>
    <row r="385" spans="1:21" s="2" customFormat="1" ht="13.5" customHeight="1" thickBot="1" x14ac:dyDescent="0.3">
      <c r="A385" s="438"/>
      <c r="B385" s="208" t="s">
        <v>457</v>
      </c>
      <c r="C385" s="209"/>
      <c r="D385" s="180"/>
      <c r="E385" s="209"/>
      <c r="F385" s="210"/>
      <c r="G385" s="200"/>
      <c r="H385" s="210"/>
      <c r="I385" s="210"/>
    </row>
    <row r="386" spans="1:21" s="2" customFormat="1" ht="13.5" customHeight="1" thickTop="1" x14ac:dyDescent="0.25">
      <c r="A386" s="424">
        <v>7</v>
      </c>
      <c r="B386" s="211" t="s">
        <v>455</v>
      </c>
      <c r="C386" s="49">
        <v>2208</v>
      </c>
      <c r="D386" s="137" t="s">
        <v>195</v>
      </c>
      <c r="E386" s="206">
        <v>1.5</v>
      </c>
      <c r="F386" s="207">
        <v>0.4</v>
      </c>
      <c r="G386" s="206">
        <v>0.4</v>
      </c>
      <c r="H386" s="207">
        <v>0.3</v>
      </c>
      <c r="I386" s="207">
        <v>0.4</v>
      </c>
    </row>
    <row r="387" spans="1:21" s="2" customFormat="1" ht="13.5" customHeight="1" thickBot="1" x14ac:dyDescent="0.3">
      <c r="A387" s="424"/>
      <c r="B387" s="208" t="s">
        <v>458</v>
      </c>
      <c r="C387" s="44"/>
      <c r="D387" s="137"/>
      <c r="E387" s="209"/>
      <c r="F387" s="210"/>
      <c r="G387" s="200"/>
      <c r="H387" s="210"/>
      <c r="I387" s="210"/>
    </row>
    <row r="388" spans="1:21" s="2" customFormat="1" ht="13.5" customHeight="1" thickTop="1" x14ac:dyDescent="0.25">
      <c r="A388" s="434">
        <v>8</v>
      </c>
      <c r="B388" s="211" t="s">
        <v>459</v>
      </c>
      <c r="C388" s="213">
        <v>1173</v>
      </c>
      <c r="D388" s="139" t="s">
        <v>195</v>
      </c>
      <c r="E388" s="214">
        <v>0.2</v>
      </c>
      <c r="F388" s="215">
        <v>0.1</v>
      </c>
      <c r="G388" s="216">
        <f>E388/4</f>
        <v>0.05</v>
      </c>
      <c r="H388" s="215">
        <v>0.1</v>
      </c>
      <c r="I388" s="217">
        <f>E388/4</f>
        <v>0.05</v>
      </c>
      <c r="M388" s="433"/>
      <c r="N388" s="170"/>
      <c r="O388" s="49"/>
      <c r="P388" s="49"/>
      <c r="Q388" s="114"/>
      <c r="R388" s="186"/>
      <c r="S388" s="114"/>
      <c r="T388" s="114"/>
      <c r="U388" s="114"/>
    </row>
    <row r="389" spans="1:21" s="2" customFormat="1" ht="13.5" customHeight="1" thickBot="1" x14ac:dyDescent="0.3">
      <c r="A389" s="434"/>
      <c r="B389" s="208" t="s">
        <v>460</v>
      </c>
      <c r="C389" s="218"/>
      <c r="D389" s="139"/>
      <c r="E389" s="218"/>
      <c r="F389" s="215"/>
      <c r="G389" s="214"/>
      <c r="H389" s="215"/>
      <c r="I389" s="215"/>
      <c r="M389" s="433"/>
      <c r="N389" s="170"/>
      <c r="O389" s="44"/>
      <c r="P389" s="49"/>
      <c r="Q389" s="44"/>
      <c r="R389" s="114"/>
      <c r="S389" s="114"/>
      <c r="T389" s="114"/>
      <c r="U389" s="114"/>
    </row>
    <row r="390" spans="1:21" s="2" customFormat="1" ht="13.5" customHeight="1" thickTop="1" x14ac:dyDescent="0.25">
      <c r="A390" s="434">
        <v>9</v>
      </c>
      <c r="B390" s="211" t="s">
        <v>459</v>
      </c>
      <c r="C390" s="213">
        <v>1173</v>
      </c>
      <c r="D390" s="139" t="s">
        <v>195</v>
      </c>
      <c r="E390" s="214">
        <v>2</v>
      </c>
      <c r="F390" s="217">
        <f>E390/4</f>
        <v>0.5</v>
      </c>
      <c r="G390" s="214">
        <v>1</v>
      </c>
      <c r="H390" s="215">
        <v>0</v>
      </c>
      <c r="I390" s="215">
        <v>0</v>
      </c>
    </row>
    <row r="391" spans="1:21" s="2" customFormat="1" ht="13.5" customHeight="1" thickBot="1" x14ac:dyDescent="0.3">
      <c r="A391" s="434"/>
      <c r="B391" s="208" t="s">
        <v>461</v>
      </c>
      <c r="C391" s="218"/>
      <c r="D391" s="139"/>
      <c r="E391" s="218"/>
      <c r="F391" s="215"/>
      <c r="G391" s="214"/>
      <c r="H391" s="215"/>
      <c r="I391" s="215"/>
    </row>
    <row r="392" spans="1:21" s="2" customFormat="1" ht="13.5" customHeight="1" thickTop="1" x14ac:dyDescent="0.25">
      <c r="A392" s="434">
        <v>10</v>
      </c>
      <c r="B392" s="211" t="s">
        <v>459</v>
      </c>
      <c r="C392" s="213">
        <v>1173</v>
      </c>
      <c r="D392" s="139" t="s">
        <v>195</v>
      </c>
      <c r="E392" s="213">
        <v>0.2</v>
      </c>
      <c r="F392" s="217">
        <f>E392/4</f>
        <v>0.05</v>
      </c>
      <c r="G392" s="214">
        <v>0.1</v>
      </c>
      <c r="H392" s="215">
        <v>0</v>
      </c>
      <c r="I392" s="215">
        <v>0.1</v>
      </c>
    </row>
    <row r="393" spans="1:21" s="2" customFormat="1" ht="13.5" customHeight="1" thickBot="1" x14ac:dyDescent="0.3">
      <c r="A393" s="434"/>
      <c r="B393" s="208" t="s">
        <v>456</v>
      </c>
      <c r="C393" s="218"/>
      <c r="D393" s="139"/>
      <c r="E393" s="218"/>
      <c r="F393" s="215"/>
      <c r="G393" s="214"/>
      <c r="H393" s="215"/>
      <c r="I393" s="215"/>
    </row>
    <row r="394" spans="1:21" s="2" customFormat="1" ht="13.5" customHeight="1" thickTop="1" x14ac:dyDescent="0.25">
      <c r="A394" s="434">
        <v>11</v>
      </c>
      <c r="B394" s="211" t="s">
        <v>459</v>
      </c>
      <c r="C394" s="213">
        <v>1173</v>
      </c>
      <c r="D394" s="139" t="s">
        <v>195</v>
      </c>
      <c r="E394" s="214">
        <v>0.2</v>
      </c>
      <c r="F394" s="215">
        <f>E394/4</f>
        <v>0.05</v>
      </c>
      <c r="G394" s="214">
        <v>0</v>
      </c>
      <c r="H394" s="215">
        <v>0.1</v>
      </c>
      <c r="I394" s="215">
        <v>0</v>
      </c>
    </row>
    <row r="395" spans="1:21" s="2" customFormat="1" ht="13.5" customHeight="1" thickBot="1" x14ac:dyDescent="0.3">
      <c r="A395" s="434"/>
      <c r="B395" s="208" t="s">
        <v>457</v>
      </c>
      <c r="C395" s="218"/>
      <c r="D395" s="139"/>
      <c r="E395" s="218"/>
      <c r="F395" s="215"/>
      <c r="G395" s="214"/>
      <c r="H395" s="215"/>
      <c r="I395" s="215"/>
    </row>
    <row r="396" spans="1:21" s="2" customFormat="1" ht="13.5" customHeight="1" thickTop="1" x14ac:dyDescent="0.25">
      <c r="A396" s="439">
        <v>12</v>
      </c>
      <c r="B396" s="211" t="s">
        <v>462</v>
      </c>
      <c r="C396" s="213">
        <v>1173</v>
      </c>
      <c r="D396" s="139" t="s">
        <v>195</v>
      </c>
      <c r="E396" s="214">
        <v>4</v>
      </c>
      <c r="F396" s="215">
        <f>E396/4</f>
        <v>1</v>
      </c>
      <c r="G396" s="214">
        <v>0.5</v>
      </c>
      <c r="H396" s="215">
        <v>0.5</v>
      </c>
      <c r="I396" s="215">
        <v>0.5</v>
      </c>
    </row>
    <row r="397" spans="1:21" s="2" customFormat="1" ht="13.5" customHeight="1" thickBot="1" x14ac:dyDescent="0.3">
      <c r="A397" s="440"/>
      <c r="B397" s="208" t="s">
        <v>463</v>
      </c>
      <c r="C397" s="218"/>
      <c r="D397" s="139"/>
      <c r="E397" s="218"/>
      <c r="F397" s="215"/>
      <c r="G397" s="214"/>
      <c r="H397" s="215"/>
      <c r="I397" s="215"/>
    </row>
    <row r="398" spans="1:21" s="2" customFormat="1" ht="13.5" customHeight="1" thickTop="1" x14ac:dyDescent="0.25">
      <c r="A398" s="439">
        <v>13</v>
      </c>
      <c r="B398" s="219" t="s">
        <v>464</v>
      </c>
      <c r="C398" s="213"/>
      <c r="D398" s="139" t="s">
        <v>195</v>
      </c>
      <c r="E398" s="214">
        <v>3</v>
      </c>
      <c r="F398" s="215"/>
      <c r="G398" s="214"/>
      <c r="H398" s="215">
        <v>3</v>
      </c>
      <c r="I398" s="215"/>
    </row>
    <row r="399" spans="1:21" s="2" customFormat="1" ht="13.5" customHeight="1" thickBot="1" x14ac:dyDescent="0.3">
      <c r="A399" s="441"/>
      <c r="B399" s="220" t="s">
        <v>465</v>
      </c>
      <c r="C399" s="221"/>
      <c r="D399" s="222"/>
      <c r="E399" s="221"/>
      <c r="F399" s="223"/>
      <c r="G399" s="224"/>
      <c r="H399" s="223"/>
      <c r="I399" s="223"/>
    </row>
    <row r="402" spans="1:9" s="2" customFormat="1" x14ac:dyDescent="0.25">
      <c r="A402" s="357" t="s">
        <v>10</v>
      </c>
      <c r="B402" s="357"/>
      <c r="C402" s="357"/>
      <c r="D402" s="357"/>
      <c r="E402" s="357"/>
      <c r="F402" s="357"/>
      <c r="G402" s="357"/>
      <c r="H402" s="357"/>
      <c r="I402" s="357"/>
    </row>
    <row r="403" spans="1:9" s="2" customFormat="1" x14ac:dyDescent="0.25">
      <c r="A403" s="357" t="s">
        <v>466</v>
      </c>
      <c r="B403" s="357"/>
      <c r="C403" s="357"/>
      <c r="D403" s="357"/>
      <c r="E403" s="357"/>
      <c r="F403" s="357"/>
      <c r="G403" s="357"/>
      <c r="H403" s="357"/>
      <c r="I403" s="357"/>
    </row>
    <row r="404" spans="1:9" s="2" customFormat="1" ht="15.75" thickBot="1" x14ac:dyDescent="0.3">
      <c r="A404" s="366" t="s">
        <v>12</v>
      </c>
      <c r="B404" s="366"/>
      <c r="C404" s="366"/>
      <c r="D404" s="366"/>
      <c r="E404" s="366"/>
      <c r="F404" s="366"/>
      <c r="G404" s="366"/>
      <c r="H404" s="366"/>
      <c r="I404" s="366"/>
    </row>
    <row r="405" spans="1:9" s="1" customFormat="1" thickBot="1" x14ac:dyDescent="0.25">
      <c r="A405" s="13" t="s">
        <v>79</v>
      </c>
      <c r="B405" s="419" t="s">
        <v>14</v>
      </c>
      <c r="C405" s="419" t="s">
        <v>467</v>
      </c>
      <c r="D405" s="13" t="s">
        <v>203</v>
      </c>
      <c r="E405" s="13" t="s">
        <v>82</v>
      </c>
      <c r="F405" s="421" t="s">
        <v>83</v>
      </c>
      <c r="G405" s="421"/>
      <c r="H405" s="421"/>
      <c r="I405" s="421"/>
    </row>
    <row r="406" spans="1:9" s="1" customFormat="1" ht="13.5" customHeight="1" thickBot="1" x14ac:dyDescent="0.25">
      <c r="A406" s="14" t="s">
        <v>84</v>
      </c>
      <c r="B406" s="420"/>
      <c r="C406" s="420"/>
      <c r="D406" s="14" t="s">
        <v>207</v>
      </c>
      <c r="E406" s="14" t="s">
        <v>86</v>
      </c>
      <c r="F406" s="14" t="s">
        <v>87</v>
      </c>
      <c r="G406" s="14" t="s">
        <v>88</v>
      </c>
      <c r="H406" s="14" t="s">
        <v>89</v>
      </c>
      <c r="I406" s="14" t="s">
        <v>90</v>
      </c>
    </row>
    <row r="407" spans="1:9" s="1" customFormat="1" ht="13.5" customHeight="1" x14ac:dyDescent="0.2">
      <c r="A407" s="225"/>
      <c r="B407" s="226" t="s">
        <v>468</v>
      </c>
      <c r="C407" s="227"/>
      <c r="D407" s="227" t="s">
        <v>153</v>
      </c>
      <c r="E407" s="227">
        <v>6</v>
      </c>
      <c r="F407" s="227">
        <v>1</v>
      </c>
      <c r="G407" s="227">
        <v>1</v>
      </c>
      <c r="H407" s="227">
        <v>2</v>
      </c>
      <c r="I407" s="227">
        <v>2</v>
      </c>
    </row>
    <row r="408" spans="1:9" s="1" customFormat="1" ht="13.5" customHeight="1" x14ac:dyDescent="0.2">
      <c r="A408" s="225">
        <v>1</v>
      </c>
      <c r="B408" s="228" t="s">
        <v>469</v>
      </c>
      <c r="C408" s="229"/>
      <c r="D408" s="229" t="s">
        <v>153</v>
      </c>
      <c r="E408" s="229">
        <v>6</v>
      </c>
      <c r="F408" s="229">
        <v>1</v>
      </c>
      <c r="G408" s="229">
        <v>1</v>
      </c>
      <c r="H408" s="229">
        <v>2</v>
      </c>
      <c r="I408" s="229">
        <v>2</v>
      </c>
    </row>
    <row r="409" spans="1:9" s="1" customFormat="1" ht="13.5" customHeight="1" thickBot="1" x14ac:dyDescent="0.25">
      <c r="A409" s="225"/>
      <c r="B409" s="230" t="s">
        <v>470</v>
      </c>
      <c r="C409" s="231"/>
      <c r="D409" s="231" t="s">
        <v>153</v>
      </c>
      <c r="E409" s="231">
        <v>6</v>
      </c>
      <c r="F409" s="232">
        <v>1</v>
      </c>
      <c r="G409" s="232">
        <v>2</v>
      </c>
      <c r="H409" s="232">
        <v>1</v>
      </c>
      <c r="I409" s="232">
        <v>2</v>
      </c>
    </row>
    <row r="410" spans="1:9" s="1" customFormat="1" ht="13.5" customHeight="1" x14ac:dyDescent="0.2">
      <c r="A410" s="225"/>
      <c r="B410" s="233" t="s">
        <v>471</v>
      </c>
      <c r="C410" s="234"/>
      <c r="D410" s="229" t="s">
        <v>153</v>
      </c>
      <c r="E410" s="229">
        <v>2</v>
      </c>
      <c r="F410" s="229">
        <v>1</v>
      </c>
      <c r="G410" s="229"/>
      <c r="H410" s="229"/>
      <c r="I410" s="229">
        <v>2</v>
      </c>
    </row>
    <row r="411" spans="1:9" s="1" customFormat="1" ht="13.5" customHeight="1" x14ac:dyDescent="0.2">
      <c r="A411" s="225"/>
      <c r="B411" s="233" t="s">
        <v>472</v>
      </c>
      <c r="C411" s="234"/>
      <c r="D411" s="229" t="s">
        <v>153</v>
      </c>
      <c r="E411" s="229">
        <v>2</v>
      </c>
      <c r="F411" s="229">
        <v>1</v>
      </c>
      <c r="G411" s="229"/>
      <c r="H411" s="229"/>
      <c r="I411" s="229">
        <v>2</v>
      </c>
    </row>
    <row r="412" spans="1:9" s="1" customFormat="1" ht="26.1" customHeight="1" x14ac:dyDescent="0.2">
      <c r="A412" s="235">
        <v>2</v>
      </c>
      <c r="B412" s="236" t="s">
        <v>473</v>
      </c>
      <c r="C412" s="237"/>
      <c r="D412" s="238" t="s">
        <v>216</v>
      </c>
      <c r="E412" s="238">
        <v>12</v>
      </c>
      <c r="F412" s="238">
        <v>10</v>
      </c>
      <c r="G412" s="238">
        <v>2</v>
      </c>
      <c r="H412" s="238">
        <v>0</v>
      </c>
      <c r="I412" s="238">
        <v>0</v>
      </c>
    </row>
    <row r="413" spans="1:9" s="1" customFormat="1" ht="26.1" customHeight="1" x14ac:dyDescent="0.2">
      <c r="A413" s="235">
        <v>3</v>
      </c>
      <c r="B413" s="236" t="s">
        <v>474</v>
      </c>
      <c r="C413" s="237"/>
      <c r="D413" s="238" t="s">
        <v>153</v>
      </c>
      <c r="E413" s="238">
        <v>10</v>
      </c>
      <c r="F413" s="238">
        <v>3</v>
      </c>
      <c r="G413" s="238">
        <v>2</v>
      </c>
      <c r="H413" s="238">
        <v>3</v>
      </c>
      <c r="I413" s="238">
        <v>2</v>
      </c>
    </row>
    <row r="414" spans="1:9" s="1" customFormat="1" ht="26.1" customHeight="1" x14ac:dyDescent="0.2">
      <c r="A414" s="235">
        <v>4</v>
      </c>
      <c r="B414" s="236" t="s">
        <v>475</v>
      </c>
      <c r="C414" s="237"/>
      <c r="D414" s="238" t="s">
        <v>153</v>
      </c>
      <c r="E414" s="238">
        <v>10</v>
      </c>
      <c r="F414" s="238">
        <v>3</v>
      </c>
      <c r="G414" s="238">
        <v>2</v>
      </c>
      <c r="H414" s="238">
        <v>3</v>
      </c>
      <c r="I414" s="238">
        <v>2</v>
      </c>
    </row>
    <row r="415" spans="1:9" s="1" customFormat="1" ht="26.1" customHeight="1" x14ac:dyDescent="0.2">
      <c r="A415" s="235">
        <v>5</v>
      </c>
      <c r="B415" s="236" t="s">
        <v>476</v>
      </c>
      <c r="C415" s="237"/>
      <c r="D415" s="238" t="s">
        <v>153</v>
      </c>
      <c r="E415" s="238">
        <v>10</v>
      </c>
      <c r="F415" s="238">
        <v>3</v>
      </c>
      <c r="G415" s="238">
        <v>2</v>
      </c>
      <c r="H415" s="238">
        <v>3</v>
      </c>
      <c r="I415" s="238">
        <v>2</v>
      </c>
    </row>
    <row r="416" spans="1:9" s="1" customFormat="1" ht="26.1" customHeight="1" x14ac:dyDescent="0.2">
      <c r="A416" s="235">
        <v>6</v>
      </c>
      <c r="B416" s="236" t="s">
        <v>477</v>
      </c>
      <c r="C416" s="237"/>
      <c r="D416" s="238" t="s">
        <v>153</v>
      </c>
      <c r="E416" s="238">
        <v>12</v>
      </c>
      <c r="F416" s="238">
        <v>3</v>
      </c>
      <c r="G416" s="238">
        <v>3</v>
      </c>
      <c r="H416" s="238">
        <v>3</v>
      </c>
      <c r="I416" s="238">
        <v>3</v>
      </c>
    </row>
    <row r="417" spans="1:9" s="1" customFormat="1" ht="26.1" customHeight="1" x14ac:dyDescent="0.2">
      <c r="A417" s="235">
        <v>7</v>
      </c>
      <c r="B417" s="236" t="s">
        <v>478</v>
      </c>
      <c r="C417" s="237"/>
      <c r="D417" s="238" t="s">
        <v>153</v>
      </c>
      <c r="E417" s="238">
        <v>24</v>
      </c>
      <c r="F417" s="238">
        <v>10</v>
      </c>
      <c r="G417" s="238">
        <v>2</v>
      </c>
      <c r="H417" s="238">
        <v>10</v>
      </c>
      <c r="I417" s="238">
        <v>0</v>
      </c>
    </row>
    <row r="418" spans="1:9" s="1" customFormat="1" ht="26.1" customHeight="1" x14ac:dyDescent="0.2">
      <c r="A418" s="235">
        <v>8</v>
      </c>
      <c r="B418" s="236" t="s">
        <v>479</v>
      </c>
      <c r="C418" s="237"/>
      <c r="D418" s="238" t="s">
        <v>153</v>
      </c>
      <c r="E418" s="238">
        <v>12</v>
      </c>
      <c r="F418" s="238">
        <v>3</v>
      </c>
      <c r="G418" s="238">
        <v>3</v>
      </c>
      <c r="H418" s="238">
        <v>3</v>
      </c>
      <c r="I418" s="238">
        <v>3</v>
      </c>
    </row>
    <row r="419" spans="1:9" s="1" customFormat="1" ht="26.1" customHeight="1" x14ac:dyDescent="0.2">
      <c r="A419" s="235">
        <v>9</v>
      </c>
      <c r="B419" s="236" t="s">
        <v>480</v>
      </c>
      <c r="C419" s="237"/>
      <c r="D419" s="238" t="s">
        <v>153</v>
      </c>
      <c r="E419" s="238">
        <v>12</v>
      </c>
      <c r="F419" s="238">
        <v>3</v>
      </c>
      <c r="G419" s="238">
        <v>3</v>
      </c>
      <c r="H419" s="238">
        <v>3</v>
      </c>
      <c r="I419" s="238">
        <v>3</v>
      </c>
    </row>
    <row r="420" spans="1:9" s="2" customFormat="1" ht="26.1" customHeight="1" x14ac:dyDescent="0.25">
      <c r="A420" s="235">
        <v>10</v>
      </c>
      <c r="B420" s="239" t="s">
        <v>481</v>
      </c>
      <c r="C420" s="229"/>
      <c r="D420" s="229" t="s">
        <v>153</v>
      </c>
      <c r="E420" s="238">
        <v>12</v>
      </c>
      <c r="F420" s="238">
        <v>4</v>
      </c>
      <c r="G420" s="238">
        <v>3</v>
      </c>
      <c r="H420" s="238">
        <v>2</v>
      </c>
      <c r="I420" s="238">
        <v>3</v>
      </c>
    </row>
    <row r="421" spans="1:9" s="2" customFormat="1" ht="26.1" customHeight="1" x14ac:dyDescent="0.25">
      <c r="A421" s="235">
        <v>11</v>
      </c>
      <c r="B421" s="228" t="s">
        <v>482</v>
      </c>
      <c r="C421" s="238"/>
      <c r="D421" s="238" t="s">
        <v>153</v>
      </c>
      <c r="E421" s="238">
        <v>5</v>
      </c>
      <c r="F421" s="238">
        <v>4</v>
      </c>
      <c r="G421" s="238">
        <v>1</v>
      </c>
      <c r="H421" s="238" t="s">
        <v>219</v>
      </c>
      <c r="I421" s="238" t="s">
        <v>219</v>
      </c>
    </row>
    <row r="422" spans="1:9" s="2" customFormat="1" ht="26.1" customHeight="1" x14ac:dyDescent="0.25">
      <c r="A422" s="235">
        <v>12</v>
      </c>
      <c r="B422" s="239" t="s">
        <v>483</v>
      </c>
      <c r="C422" s="240"/>
      <c r="D422" s="229" t="s">
        <v>216</v>
      </c>
      <c r="E422" s="229">
        <v>5</v>
      </c>
      <c r="F422" s="229">
        <v>2</v>
      </c>
      <c r="G422" s="229" t="s">
        <v>219</v>
      </c>
      <c r="H422" s="229">
        <v>2</v>
      </c>
      <c r="I422" s="229">
        <v>1</v>
      </c>
    </row>
    <row r="423" spans="1:9" s="2" customFormat="1" ht="26.1" customHeight="1" x14ac:dyDescent="0.25">
      <c r="A423" s="235">
        <v>13</v>
      </c>
      <c r="B423" s="228" t="s">
        <v>484</v>
      </c>
      <c r="C423" s="241"/>
      <c r="D423" s="242" t="s">
        <v>153</v>
      </c>
      <c r="E423" s="242">
        <v>5</v>
      </c>
      <c r="F423" s="242">
        <v>2</v>
      </c>
      <c r="G423" s="242">
        <v>1</v>
      </c>
      <c r="H423" s="242">
        <v>1</v>
      </c>
      <c r="I423" s="242">
        <v>1</v>
      </c>
    </row>
    <row r="424" spans="1:9" s="2" customFormat="1" x14ac:dyDescent="0.25">
      <c r="B424" s="1"/>
      <c r="C424" s="1"/>
      <c r="D424" s="1"/>
      <c r="E424" s="1"/>
      <c r="H424" s="1"/>
      <c r="I424" s="114"/>
    </row>
    <row r="427" spans="1:9" s="2" customFormat="1" x14ac:dyDescent="0.25">
      <c r="A427" s="357" t="s">
        <v>10</v>
      </c>
      <c r="B427" s="357"/>
      <c r="C427" s="357"/>
      <c r="D427" s="357"/>
      <c r="E427" s="357"/>
      <c r="F427" s="357"/>
      <c r="G427" s="357"/>
      <c r="H427" s="357"/>
      <c r="I427" s="357"/>
    </row>
    <row r="428" spans="1:9" s="2" customFormat="1" x14ac:dyDescent="0.25">
      <c r="A428" s="357" t="s">
        <v>485</v>
      </c>
      <c r="B428" s="357"/>
      <c r="C428" s="357"/>
      <c r="D428" s="357"/>
      <c r="E428" s="357"/>
      <c r="F428" s="357"/>
      <c r="G428" s="357"/>
      <c r="H428" s="357"/>
      <c r="I428" s="357"/>
    </row>
    <row r="429" spans="1:9" s="2" customFormat="1" ht="15.75" thickBot="1" x14ac:dyDescent="0.3">
      <c r="A429" s="357" t="s">
        <v>12</v>
      </c>
      <c r="B429" s="357"/>
      <c r="C429" s="357"/>
      <c r="D429" s="357"/>
      <c r="E429" s="357"/>
      <c r="F429" s="357"/>
      <c r="G429" s="357"/>
      <c r="H429" s="357"/>
      <c r="I429" s="357"/>
    </row>
    <row r="430" spans="1:9" s="2" customFormat="1" ht="15.75" thickBot="1" x14ac:dyDescent="0.3">
      <c r="A430" s="13" t="s">
        <v>79</v>
      </c>
      <c r="B430" s="442" t="s">
        <v>14</v>
      </c>
      <c r="C430" s="444" t="s">
        <v>80</v>
      </c>
      <c r="D430" s="172" t="s">
        <v>203</v>
      </c>
      <c r="E430" s="13" t="s">
        <v>82</v>
      </c>
      <c r="F430" s="367" t="s">
        <v>83</v>
      </c>
      <c r="G430" s="368"/>
      <c r="H430" s="368"/>
      <c r="I430" s="369"/>
    </row>
    <row r="431" spans="1:9" s="2" customFormat="1" ht="13.5" customHeight="1" thickTop="1" thickBot="1" x14ac:dyDescent="0.3">
      <c r="A431" s="14" t="s">
        <v>84</v>
      </c>
      <c r="B431" s="443"/>
      <c r="C431" s="445"/>
      <c r="D431" s="173" t="s">
        <v>207</v>
      </c>
      <c r="E431" s="14" t="s">
        <v>86</v>
      </c>
      <c r="F431" s="197" t="s">
        <v>87</v>
      </c>
      <c r="G431" s="16" t="s">
        <v>88</v>
      </c>
      <c r="H431" s="197" t="s">
        <v>89</v>
      </c>
      <c r="I431" s="16" t="s">
        <v>90</v>
      </c>
    </row>
    <row r="432" spans="1:9" s="2" customFormat="1" ht="33" customHeight="1" thickTop="1" thickBot="1" x14ac:dyDescent="0.3">
      <c r="A432" s="243">
        <v>1</v>
      </c>
      <c r="B432" s="143" t="s">
        <v>486</v>
      </c>
      <c r="C432" s="244" t="s">
        <v>487</v>
      </c>
      <c r="D432" s="245" t="s">
        <v>195</v>
      </c>
      <c r="E432" s="245">
        <v>72</v>
      </c>
      <c r="F432" s="246">
        <f>E432/4</f>
        <v>18</v>
      </c>
      <c r="G432" s="246">
        <f t="shared" ref="G432:G440" si="24">E432/4</f>
        <v>18</v>
      </c>
      <c r="H432" s="246">
        <f t="shared" ref="H432:H440" si="25">E432/4</f>
        <v>18</v>
      </c>
      <c r="I432" s="246">
        <f t="shared" ref="I432:I440" si="26">E432/4</f>
        <v>18</v>
      </c>
    </row>
    <row r="433" spans="1:9" s="2" customFormat="1" ht="33" customHeight="1" thickTop="1" thickBot="1" x14ac:dyDescent="0.3">
      <c r="A433" s="142">
        <v>2</v>
      </c>
      <c r="B433" s="143" t="s">
        <v>488</v>
      </c>
      <c r="C433" s="244" t="s">
        <v>489</v>
      </c>
      <c r="D433" s="244" t="s">
        <v>195</v>
      </c>
      <c r="E433" s="244">
        <v>2</v>
      </c>
      <c r="F433" s="247">
        <f t="shared" ref="F433:F440" si="27">E433/4</f>
        <v>0.5</v>
      </c>
      <c r="G433" s="247">
        <f t="shared" si="24"/>
        <v>0.5</v>
      </c>
      <c r="H433" s="247">
        <f t="shared" si="25"/>
        <v>0.5</v>
      </c>
      <c r="I433" s="247">
        <f t="shared" si="26"/>
        <v>0.5</v>
      </c>
    </row>
    <row r="434" spans="1:9" s="2" customFormat="1" ht="33" customHeight="1" thickTop="1" thickBot="1" x14ac:dyDescent="0.3">
      <c r="A434" s="142">
        <v>3</v>
      </c>
      <c r="B434" s="143" t="s">
        <v>490</v>
      </c>
      <c r="C434" s="244" t="s">
        <v>491</v>
      </c>
      <c r="D434" s="244" t="s">
        <v>195</v>
      </c>
      <c r="E434" s="244">
        <v>1</v>
      </c>
      <c r="F434" s="247">
        <f t="shared" si="27"/>
        <v>0.25</v>
      </c>
      <c r="G434" s="247">
        <f t="shared" si="24"/>
        <v>0.25</v>
      </c>
      <c r="H434" s="247">
        <f t="shared" si="25"/>
        <v>0.25</v>
      </c>
      <c r="I434" s="247">
        <f t="shared" si="26"/>
        <v>0.25</v>
      </c>
    </row>
    <row r="435" spans="1:9" s="2" customFormat="1" ht="33" customHeight="1" thickTop="1" thickBot="1" x14ac:dyDescent="0.3">
      <c r="A435" s="243">
        <v>4</v>
      </c>
      <c r="B435" s="143" t="s">
        <v>492</v>
      </c>
      <c r="C435" s="244" t="s">
        <v>493</v>
      </c>
      <c r="D435" s="244" t="s">
        <v>195</v>
      </c>
      <c r="E435" s="244">
        <v>18</v>
      </c>
      <c r="F435" s="247">
        <f t="shared" si="27"/>
        <v>4.5</v>
      </c>
      <c r="G435" s="247">
        <f t="shared" si="24"/>
        <v>4.5</v>
      </c>
      <c r="H435" s="247">
        <f t="shared" si="25"/>
        <v>4.5</v>
      </c>
      <c r="I435" s="247">
        <f t="shared" si="26"/>
        <v>4.5</v>
      </c>
    </row>
    <row r="436" spans="1:9" s="2" customFormat="1" ht="33" customHeight="1" thickTop="1" thickBot="1" x14ac:dyDescent="0.3">
      <c r="A436" s="142">
        <v>5</v>
      </c>
      <c r="B436" s="143" t="s">
        <v>494</v>
      </c>
      <c r="C436" s="244" t="s">
        <v>495</v>
      </c>
      <c r="D436" s="244" t="s">
        <v>496</v>
      </c>
      <c r="E436" s="244">
        <v>480</v>
      </c>
      <c r="F436" s="247">
        <v>50</v>
      </c>
      <c r="G436" s="247">
        <v>50</v>
      </c>
      <c r="H436" s="247">
        <v>50</v>
      </c>
      <c r="I436" s="247">
        <v>50</v>
      </c>
    </row>
    <row r="437" spans="1:9" s="2" customFormat="1" ht="33" customHeight="1" thickTop="1" thickBot="1" x14ac:dyDescent="0.3">
      <c r="A437" s="243">
        <v>6</v>
      </c>
      <c r="B437" s="143" t="s">
        <v>497</v>
      </c>
      <c r="C437" s="244"/>
      <c r="D437" s="244" t="s">
        <v>99</v>
      </c>
      <c r="E437" s="244">
        <v>7200</v>
      </c>
      <c r="F437" s="247">
        <v>1500</v>
      </c>
      <c r="G437" s="247">
        <v>1500</v>
      </c>
      <c r="H437" s="247">
        <v>1500</v>
      </c>
      <c r="I437" s="247">
        <v>1500</v>
      </c>
    </row>
    <row r="438" spans="1:9" s="2" customFormat="1" ht="33" customHeight="1" thickTop="1" thickBot="1" x14ac:dyDescent="0.3">
      <c r="A438" s="142">
        <v>7</v>
      </c>
      <c r="B438" s="143" t="s">
        <v>498</v>
      </c>
      <c r="C438" s="247" t="s">
        <v>499</v>
      </c>
      <c r="D438" s="247" t="s">
        <v>99</v>
      </c>
      <c r="E438" s="247">
        <v>288</v>
      </c>
      <c r="F438" s="247">
        <f t="shared" si="27"/>
        <v>72</v>
      </c>
      <c r="G438" s="247">
        <f t="shared" si="24"/>
        <v>72</v>
      </c>
      <c r="H438" s="247">
        <f t="shared" si="25"/>
        <v>72</v>
      </c>
      <c r="I438" s="247">
        <f t="shared" si="26"/>
        <v>72</v>
      </c>
    </row>
    <row r="439" spans="1:9" s="2" customFormat="1" ht="33" customHeight="1" thickTop="1" thickBot="1" x14ac:dyDescent="0.3">
      <c r="A439" s="243">
        <v>8</v>
      </c>
      <c r="B439" s="248" t="s">
        <v>500</v>
      </c>
      <c r="C439" s="249"/>
      <c r="D439" s="249" t="s">
        <v>99</v>
      </c>
      <c r="E439" s="249">
        <v>3600</v>
      </c>
      <c r="F439" s="249">
        <f t="shared" si="27"/>
        <v>900</v>
      </c>
      <c r="G439" s="249">
        <f t="shared" si="24"/>
        <v>900</v>
      </c>
      <c r="H439" s="249">
        <f t="shared" si="25"/>
        <v>900</v>
      </c>
      <c r="I439" s="249">
        <f t="shared" si="26"/>
        <v>900</v>
      </c>
    </row>
    <row r="440" spans="1:9" s="2" customFormat="1" ht="33" customHeight="1" thickTop="1" thickBot="1" x14ac:dyDescent="0.3">
      <c r="A440" s="142">
        <v>9</v>
      </c>
      <c r="B440" s="250" t="s">
        <v>501</v>
      </c>
      <c r="C440" s="251" t="s">
        <v>502</v>
      </c>
      <c r="D440" s="251" t="s">
        <v>99</v>
      </c>
      <c r="E440" s="251">
        <v>4200</v>
      </c>
      <c r="F440" s="251">
        <f t="shared" si="27"/>
        <v>1050</v>
      </c>
      <c r="G440" s="251">
        <f t="shared" si="24"/>
        <v>1050</v>
      </c>
      <c r="H440" s="251">
        <f t="shared" si="25"/>
        <v>1050</v>
      </c>
      <c r="I440" s="251">
        <f t="shared" si="26"/>
        <v>1050</v>
      </c>
    </row>
    <row r="441" spans="1:9" s="2" customFormat="1" ht="12" customHeight="1" thickTop="1" x14ac:dyDescent="0.25"/>
    <row r="442" spans="1:9" s="2" customFormat="1" ht="6.75" customHeight="1" x14ac:dyDescent="0.25"/>
    <row r="445" spans="1:9" s="2" customFormat="1" x14ac:dyDescent="0.25">
      <c r="A445" s="357" t="s">
        <v>10</v>
      </c>
      <c r="B445" s="357"/>
      <c r="C445" s="357"/>
      <c r="D445" s="357"/>
      <c r="E445" s="357"/>
      <c r="F445" s="357"/>
      <c r="G445" s="357"/>
      <c r="H445" s="357"/>
      <c r="I445" s="357"/>
    </row>
    <row r="446" spans="1:9" s="2" customFormat="1" x14ac:dyDescent="0.25">
      <c r="A446" s="357" t="s">
        <v>503</v>
      </c>
      <c r="B446" s="357"/>
      <c r="C446" s="357"/>
      <c r="D446" s="357"/>
      <c r="E446" s="357"/>
      <c r="F446" s="357"/>
      <c r="G446" s="357"/>
      <c r="H446" s="357"/>
      <c r="I446" s="357"/>
    </row>
    <row r="447" spans="1:9" s="2" customFormat="1" ht="15.75" thickBot="1" x14ac:dyDescent="0.3">
      <c r="A447" s="357" t="s">
        <v>12</v>
      </c>
      <c r="B447" s="357"/>
      <c r="C447" s="357"/>
      <c r="D447" s="357"/>
      <c r="E447" s="357"/>
      <c r="F447" s="357"/>
      <c r="G447" s="357"/>
      <c r="H447" s="357"/>
      <c r="I447" s="357"/>
    </row>
    <row r="448" spans="1:9" s="2" customFormat="1" ht="15.75" thickBot="1" x14ac:dyDescent="0.3">
      <c r="A448" s="13" t="s">
        <v>79</v>
      </c>
      <c r="B448" s="13" t="s">
        <v>504</v>
      </c>
      <c r="C448" s="13" t="s">
        <v>80</v>
      </c>
      <c r="D448" s="13" t="s">
        <v>203</v>
      </c>
      <c r="E448" s="13" t="s">
        <v>82</v>
      </c>
      <c r="F448" s="367" t="s">
        <v>83</v>
      </c>
      <c r="G448" s="368"/>
      <c r="H448" s="368"/>
      <c r="I448" s="369"/>
    </row>
    <row r="449" spans="1:9" s="2" customFormat="1" ht="15.75" thickBot="1" x14ac:dyDescent="0.3">
      <c r="A449" s="14" t="s">
        <v>84</v>
      </c>
      <c r="B449" s="14" t="s">
        <v>505</v>
      </c>
      <c r="C449" s="14"/>
      <c r="D449" s="14" t="s">
        <v>85</v>
      </c>
      <c r="E449" s="14" t="s">
        <v>284</v>
      </c>
      <c r="F449" s="14" t="s">
        <v>87</v>
      </c>
      <c r="G449" s="14" t="s">
        <v>88</v>
      </c>
      <c r="H449" s="14" t="s">
        <v>89</v>
      </c>
      <c r="I449" s="14" t="s">
        <v>90</v>
      </c>
    </row>
    <row r="450" spans="1:9" s="2" customFormat="1" x14ac:dyDescent="0.25">
      <c r="A450" s="252">
        <v>1</v>
      </c>
      <c r="B450" s="253">
        <v>60205</v>
      </c>
      <c r="C450" s="254" t="s">
        <v>506</v>
      </c>
      <c r="D450" s="254" t="s">
        <v>153</v>
      </c>
      <c r="E450" s="254">
        <v>2400</v>
      </c>
      <c r="F450" s="252">
        <f>E450/4</f>
        <v>600</v>
      </c>
      <c r="G450" s="252">
        <f>E450/4</f>
        <v>600</v>
      </c>
      <c r="H450" s="252">
        <f>E450/4</f>
        <v>600</v>
      </c>
      <c r="I450" s="252">
        <f>E450/4</f>
        <v>600</v>
      </c>
    </row>
    <row r="451" spans="1:9" s="2" customFormat="1" x14ac:dyDescent="0.25">
      <c r="A451" s="252">
        <v>3</v>
      </c>
      <c r="B451" s="253">
        <v>207</v>
      </c>
      <c r="C451" s="254" t="s">
        <v>506</v>
      </c>
      <c r="D451" s="254" t="s">
        <v>153</v>
      </c>
      <c r="E451" s="255">
        <v>120</v>
      </c>
      <c r="F451" s="252">
        <f>E451/4</f>
        <v>30</v>
      </c>
      <c r="G451" s="252">
        <f>E451/4</f>
        <v>30</v>
      </c>
      <c r="H451" s="252">
        <f>E451/4</f>
        <v>30</v>
      </c>
      <c r="I451" s="252">
        <f>E451/4</f>
        <v>30</v>
      </c>
    </row>
    <row r="452" spans="1:9" s="2" customFormat="1" x14ac:dyDescent="0.25">
      <c r="A452" s="252">
        <v>4</v>
      </c>
      <c r="B452" s="253">
        <v>209</v>
      </c>
      <c r="C452" s="254" t="s">
        <v>506</v>
      </c>
      <c r="D452" s="254" t="s">
        <v>153</v>
      </c>
      <c r="E452" s="255">
        <v>60</v>
      </c>
      <c r="F452" s="252">
        <f t="shared" ref="F452:F482" si="28">E452/4</f>
        <v>15</v>
      </c>
      <c r="G452" s="252">
        <f t="shared" ref="G452:G482" si="29">E452/4</f>
        <v>15</v>
      </c>
      <c r="H452" s="252">
        <f t="shared" ref="H452:H493" si="30">E452/4</f>
        <v>15</v>
      </c>
      <c r="I452" s="252">
        <f t="shared" ref="I452:I493" si="31">E452/4</f>
        <v>15</v>
      </c>
    </row>
    <row r="453" spans="1:9" s="2" customFormat="1" x14ac:dyDescent="0.25">
      <c r="A453" s="252">
        <v>5</v>
      </c>
      <c r="B453" s="253">
        <v>210</v>
      </c>
      <c r="C453" s="254" t="s">
        <v>506</v>
      </c>
      <c r="D453" s="254" t="s">
        <v>153</v>
      </c>
      <c r="E453" s="255">
        <v>60</v>
      </c>
      <c r="F453" s="252">
        <f t="shared" si="28"/>
        <v>15</v>
      </c>
      <c r="G453" s="252">
        <f t="shared" si="29"/>
        <v>15</v>
      </c>
      <c r="H453" s="252">
        <f t="shared" si="30"/>
        <v>15</v>
      </c>
      <c r="I453" s="252">
        <f t="shared" si="31"/>
        <v>15</v>
      </c>
    </row>
    <row r="454" spans="1:9" s="2" customFormat="1" x14ac:dyDescent="0.25">
      <c r="A454" s="252">
        <v>6</v>
      </c>
      <c r="B454" s="253">
        <v>212</v>
      </c>
      <c r="C454" s="254" t="s">
        <v>506</v>
      </c>
      <c r="D454" s="254" t="s">
        <v>153</v>
      </c>
      <c r="E454" s="255">
        <v>8</v>
      </c>
      <c r="F454" s="252">
        <f t="shared" si="28"/>
        <v>2</v>
      </c>
      <c r="G454" s="252">
        <f t="shared" si="29"/>
        <v>2</v>
      </c>
      <c r="H454" s="252">
        <f t="shared" si="30"/>
        <v>2</v>
      </c>
      <c r="I454" s="252">
        <f t="shared" si="31"/>
        <v>2</v>
      </c>
    </row>
    <row r="455" spans="1:9" s="2" customFormat="1" x14ac:dyDescent="0.25">
      <c r="A455" s="252">
        <v>7</v>
      </c>
      <c r="B455" s="253">
        <v>217</v>
      </c>
      <c r="C455" s="254" t="s">
        <v>506</v>
      </c>
      <c r="D455" s="254" t="s">
        <v>153</v>
      </c>
      <c r="E455" s="255">
        <v>8</v>
      </c>
      <c r="F455" s="252">
        <f t="shared" si="28"/>
        <v>2</v>
      </c>
      <c r="G455" s="252">
        <f t="shared" si="29"/>
        <v>2</v>
      </c>
      <c r="H455" s="252">
        <f t="shared" si="30"/>
        <v>2</v>
      </c>
      <c r="I455" s="252">
        <f t="shared" si="31"/>
        <v>2</v>
      </c>
    </row>
    <row r="456" spans="1:9" s="2" customFormat="1" x14ac:dyDescent="0.25">
      <c r="A456" s="252">
        <v>8</v>
      </c>
      <c r="B456" s="253">
        <v>226</v>
      </c>
      <c r="C456" s="254" t="s">
        <v>506</v>
      </c>
      <c r="D456" s="254" t="s">
        <v>153</v>
      </c>
      <c r="E456" s="255">
        <v>4</v>
      </c>
      <c r="F456" s="252">
        <f t="shared" si="28"/>
        <v>1</v>
      </c>
      <c r="G456" s="252">
        <f t="shared" si="29"/>
        <v>1</v>
      </c>
      <c r="H456" s="252">
        <f t="shared" si="30"/>
        <v>1</v>
      </c>
      <c r="I456" s="252">
        <f t="shared" si="31"/>
        <v>1</v>
      </c>
    </row>
    <row r="457" spans="1:9" s="2" customFormat="1" x14ac:dyDescent="0.25">
      <c r="A457" s="252">
        <v>10</v>
      </c>
      <c r="B457" s="253">
        <v>306</v>
      </c>
      <c r="C457" s="254" t="s">
        <v>506</v>
      </c>
      <c r="D457" s="254" t="s">
        <v>153</v>
      </c>
      <c r="E457" s="255">
        <v>940</v>
      </c>
      <c r="F457" s="252">
        <f t="shared" si="28"/>
        <v>235</v>
      </c>
      <c r="G457" s="252">
        <f t="shared" si="29"/>
        <v>235</v>
      </c>
      <c r="H457" s="252">
        <f t="shared" si="30"/>
        <v>235</v>
      </c>
      <c r="I457" s="252">
        <f t="shared" si="31"/>
        <v>235</v>
      </c>
    </row>
    <row r="458" spans="1:9" s="2" customFormat="1" x14ac:dyDescent="0.25">
      <c r="A458" s="252">
        <v>11</v>
      </c>
      <c r="B458" s="253">
        <v>307</v>
      </c>
      <c r="C458" s="254" t="s">
        <v>506</v>
      </c>
      <c r="D458" s="254" t="s">
        <v>153</v>
      </c>
      <c r="E458" s="255">
        <v>12000</v>
      </c>
      <c r="F458" s="252">
        <f t="shared" si="28"/>
        <v>3000</v>
      </c>
      <c r="G458" s="252">
        <f t="shared" si="29"/>
        <v>3000</v>
      </c>
      <c r="H458" s="252">
        <f t="shared" si="30"/>
        <v>3000</v>
      </c>
      <c r="I458" s="252">
        <f t="shared" si="31"/>
        <v>3000</v>
      </c>
    </row>
    <row r="459" spans="1:9" s="2" customFormat="1" x14ac:dyDescent="0.25">
      <c r="A459" s="252">
        <v>13</v>
      </c>
      <c r="B459" s="253">
        <v>309</v>
      </c>
      <c r="C459" s="254" t="s">
        <v>506</v>
      </c>
      <c r="D459" s="254" t="s">
        <v>507</v>
      </c>
      <c r="E459" s="255">
        <v>20</v>
      </c>
      <c r="F459" s="252">
        <f t="shared" si="28"/>
        <v>5</v>
      </c>
      <c r="G459" s="252">
        <f t="shared" si="29"/>
        <v>5</v>
      </c>
      <c r="H459" s="252">
        <f t="shared" si="30"/>
        <v>5</v>
      </c>
      <c r="I459" s="252">
        <f t="shared" si="31"/>
        <v>5</v>
      </c>
    </row>
    <row r="460" spans="1:9" s="2" customFormat="1" x14ac:dyDescent="0.25">
      <c r="A460" s="252">
        <v>14</v>
      </c>
      <c r="B460" s="253">
        <v>310</v>
      </c>
      <c r="C460" s="254" t="s">
        <v>506</v>
      </c>
      <c r="D460" s="254" t="s">
        <v>153</v>
      </c>
      <c r="E460" s="255">
        <v>20</v>
      </c>
      <c r="F460" s="252">
        <f t="shared" si="28"/>
        <v>5</v>
      </c>
      <c r="G460" s="252">
        <f t="shared" si="29"/>
        <v>5</v>
      </c>
      <c r="H460" s="252">
        <f t="shared" si="30"/>
        <v>5</v>
      </c>
      <c r="I460" s="252">
        <f t="shared" si="31"/>
        <v>5</v>
      </c>
    </row>
    <row r="461" spans="1:9" s="2" customFormat="1" x14ac:dyDescent="0.25">
      <c r="A461" s="252">
        <v>15</v>
      </c>
      <c r="B461" s="253">
        <v>311</v>
      </c>
      <c r="C461" s="254" t="s">
        <v>506</v>
      </c>
      <c r="D461" s="254" t="s">
        <v>153</v>
      </c>
      <c r="E461" s="255">
        <v>16</v>
      </c>
      <c r="F461" s="252">
        <f t="shared" si="28"/>
        <v>4</v>
      </c>
      <c r="G461" s="252">
        <f t="shared" si="29"/>
        <v>4</v>
      </c>
      <c r="H461" s="252">
        <f t="shared" si="30"/>
        <v>4</v>
      </c>
      <c r="I461" s="252">
        <f t="shared" si="31"/>
        <v>4</v>
      </c>
    </row>
    <row r="462" spans="1:9" s="2" customFormat="1" x14ac:dyDescent="0.25">
      <c r="A462" s="252">
        <v>17</v>
      </c>
      <c r="B462" s="253">
        <v>314</v>
      </c>
      <c r="C462" s="254" t="s">
        <v>506</v>
      </c>
      <c r="D462" s="254" t="s">
        <v>153</v>
      </c>
      <c r="E462" s="255">
        <v>144</v>
      </c>
      <c r="F462" s="252">
        <f t="shared" si="28"/>
        <v>36</v>
      </c>
      <c r="G462" s="252">
        <f t="shared" si="29"/>
        <v>36</v>
      </c>
      <c r="H462" s="252">
        <f t="shared" si="30"/>
        <v>36</v>
      </c>
      <c r="I462" s="252">
        <f t="shared" si="31"/>
        <v>36</v>
      </c>
    </row>
    <row r="463" spans="1:9" s="2" customFormat="1" x14ac:dyDescent="0.25">
      <c r="A463" s="252">
        <v>18</v>
      </c>
      <c r="B463" s="253">
        <v>316</v>
      </c>
      <c r="C463" s="254" t="s">
        <v>506</v>
      </c>
      <c r="D463" s="254" t="s">
        <v>153</v>
      </c>
      <c r="E463" s="255">
        <v>48</v>
      </c>
      <c r="F463" s="252">
        <f t="shared" si="28"/>
        <v>12</v>
      </c>
      <c r="G463" s="252">
        <f t="shared" si="29"/>
        <v>12</v>
      </c>
      <c r="H463" s="252">
        <f t="shared" si="30"/>
        <v>12</v>
      </c>
      <c r="I463" s="252">
        <f t="shared" si="31"/>
        <v>12</v>
      </c>
    </row>
    <row r="464" spans="1:9" s="2" customFormat="1" x14ac:dyDescent="0.25">
      <c r="A464" s="252">
        <v>19</v>
      </c>
      <c r="B464" s="253">
        <v>317</v>
      </c>
      <c r="C464" s="254" t="s">
        <v>506</v>
      </c>
      <c r="D464" s="254" t="s">
        <v>153</v>
      </c>
      <c r="E464" s="255">
        <v>48</v>
      </c>
      <c r="F464" s="252">
        <f t="shared" si="28"/>
        <v>12</v>
      </c>
      <c r="G464" s="252">
        <f t="shared" si="29"/>
        <v>12</v>
      </c>
      <c r="H464" s="252">
        <f t="shared" si="30"/>
        <v>12</v>
      </c>
      <c r="I464" s="252">
        <f t="shared" si="31"/>
        <v>12</v>
      </c>
    </row>
    <row r="465" spans="1:9" s="2" customFormat="1" x14ac:dyDescent="0.25">
      <c r="A465" s="252">
        <v>20</v>
      </c>
      <c r="B465" s="253">
        <v>318</v>
      </c>
      <c r="C465" s="254" t="s">
        <v>506</v>
      </c>
      <c r="D465" s="254" t="s">
        <v>153</v>
      </c>
      <c r="E465" s="255">
        <v>96</v>
      </c>
      <c r="F465" s="252">
        <f t="shared" si="28"/>
        <v>24</v>
      </c>
      <c r="G465" s="252">
        <f t="shared" si="29"/>
        <v>24</v>
      </c>
      <c r="H465" s="252">
        <f t="shared" si="30"/>
        <v>24</v>
      </c>
      <c r="I465" s="252">
        <f t="shared" si="31"/>
        <v>24</v>
      </c>
    </row>
    <row r="466" spans="1:9" s="2" customFormat="1" x14ac:dyDescent="0.25">
      <c r="A466" s="252">
        <v>21</v>
      </c>
      <c r="B466" s="253">
        <v>319</v>
      </c>
      <c r="C466" s="254" t="s">
        <v>506</v>
      </c>
      <c r="D466" s="254" t="s">
        <v>153</v>
      </c>
      <c r="E466" s="255">
        <v>12</v>
      </c>
      <c r="F466" s="252">
        <f t="shared" si="28"/>
        <v>3</v>
      </c>
      <c r="G466" s="252">
        <f t="shared" si="29"/>
        <v>3</v>
      </c>
      <c r="H466" s="252">
        <f t="shared" si="30"/>
        <v>3</v>
      </c>
      <c r="I466" s="252">
        <f t="shared" si="31"/>
        <v>3</v>
      </c>
    </row>
    <row r="467" spans="1:9" s="2" customFormat="1" x14ac:dyDescent="0.25">
      <c r="A467" s="252">
        <v>22</v>
      </c>
      <c r="B467" s="253">
        <v>320</v>
      </c>
      <c r="C467" s="254" t="s">
        <v>506</v>
      </c>
      <c r="D467" s="254" t="s">
        <v>153</v>
      </c>
      <c r="E467" s="255">
        <v>12</v>
      </c>
      <c r="F467" s="252">
        <f t="shared" si="28"/>
        <v>3</v>
      </c>
      <c r="G467" s="252">
        <f t="shared" si="29"/>
        <v>3</v>
      </c>
      <c r="H467" s="252">
        <f t="shared" si="30"/>
        <v>3</v>
      </c>
      <c r="I467" s="252">
        <f t="shared" si="31"/>
        <v>3</v>
      </c>
    </row>
    <row r="468" spans="1:9" s="2" customFormat="1" x14ac:dyDescent="0.25">
      <c r="A468" s="252">
        <v>23</v>
      </c>
      <c r="B468" s="253">
        <v>322</v>
      </c>
      <c r="C468" s="254" t="s">
        <v>506</v>
      </c>
      <c r="D468" s="254" t="s">
        <v>153</v>
      </c>
      <c r="E468" s="255">
        <v>216</v>
      </c>
      <c r="F468" s="252">
        <f t="shared" si="28"/>
        <v>54</v>
      </c>
      <c r="G468" s="252">
        <f t="shared" si="29"/>
        <v>54</v>
      </c>
      <c r="H468" s="252">
        <f t="shared" si="30"/>
        <v>54</v>
      </c>
      <c r="I468" s="252">
        <f t="shared" si="31"/>
        <v>54</v>
      </c>
    </row>
    <row r="469" spans="1:9" s="2" customFormat="1" x14ac:dyDescent="0.25">
      <c r="A469" s="252">
        <v>24</v>
      </c>
      <c r="B469" s="253">
        <v>324</v>
      </c>
      <c r="C469" s="254" t="s">
        <v>506</v>
      </c>
      <c r="D469" s="254" t="s">
        <v>153</v>
      </c>
      <c r="E469" s="255">
        <v>24</v>
      </c>
      <c r="F469" s="252">
        <f t="shared" si="28"/>
        <v>6</v>
      </c>
      <c r="G469" s="252">
        <f t="shared" si="29"/>
        <v>6</v>
      </c>
      <c r="H469" s="252">
        <f t="shared" si="30"/>
        <v>6</v>
      </c>
      <c r="I469" s="252">
        <f t="shared" si="31"/>
        <v>6</v>
      </c>
    </row>
    <row r="470" spans="1:9" s="2" customFormat="1" x14ac:dyDescent="0.25">
      <c r="A470" s="252">
        <v>25</v>
      </c>
      <c r="B470" s="253">
        <v>326</v>
      </c>
      <c r="C470" s="254" t="s">
        <v>506</v>
      </c>
      <c r="D470" s="254" t="s">
        <v>153</v>
      </c>
      <c r="E470" s="255">
        <v>72</v>
      </c>
      <c r="F470" s="252">
        <f t="shared" si="28"/>
        <v>18</v>
      </c>
      <c r="G470" s="252">
        <f t="shared" si="29"/>
        <v>18</v>
      </c>
      <c r="H470" s="252">
        <f t="shared" si="30"/>
        <v>18</v>
      </c>
      <c r="I470" s="252">
        <f t="shared" si="31"/>
        <v>18</v>
      </c>
    </row>
    <row r="471" spans="1:9" s="2" customFormat="1" x14ac:dyDescent="0.25">
      <c r="A471" s="252">
        <v>30</v>
      </c>
      <c r="B471" s="253">
        <v>2226</v>
      </c>
      <c r="C471" s="254" t="s">
        <v>508</v>
      </c>
      <c r="D471" s="254" t="s">
        <v>153</v>
      </c>
      <c r="E471" s="255">
        <v>4</v>
      </c>
      <c r="F471" s="252">
        <f t="shared" si="28"/>
        <v>1</v>
      </c>
      <c r="G471" s="252">
        <f t="shared" si="29"/>
        <v>1</v>
      </c>
      <c r="H471" s="252">
        <f t="shared" si="30"/>
        <v>1</v>
      </c>
      <c r="I471" s="252">
        <f t="shared" si="31"/>
        <v>1</v>
      </c>
    </row>
    <row r="472" spans="1:9" s="2" customFormat="1" x14ac:dyDescent="0.25">
      <c r="A472" s="252">
        <v>31</v>
      </c>
      <c r="B472" s="253">
        <v>2234</v>
      </c>
      <c r="C472" s="254" t="s">
        <v>509</v>
      </c>
      <c r="D472" s="254" t="s">
        <v>153</v>
      </c>
      <c r="E472" s="255">
        <v>4</v>
      </c>
      <c r="F472" s="252">
        <f t="shared" si="28"/>
        <v>1</v>
      </c>
      <c r="G472" s="252">
        <f t="shared" si="29"/>
        <v>1</v>
      </c>
      <c r="H472" s="252">
        <f t="shared" si="30"/>
        <v>1</v>
      </c>
      <c r="I472" s="252">
        <f t="shared" si="31"/>
        <v>1</v>
      </c>
    </row>
    <row r="473" spans="1:9" s="2" customFormat="1" x14ac:dyDescent="0.25">
      <c r="A473" s="252">
        <v>32</v>
      </c>
      <c r="B473" s="253">
        <v>2320</v>
      </c>
      <c r="C473" s="254" t="s">
        <v>510</v>
      </c>
      <c r="D473" s="254" t="s">
        <v>153</v>
      </c>
      <c r="E473" s="255">
        <v>12</v>
      </c>
      <c r="F473" s="252">
        <f t="shared" si="28"/>
        <v>3</v>
      </c>
      <c r="G473" s="252">
        <f t="shared" si="29"/>
        <v>3</v>
      </c>
      <c r="H473" s="252">
        <f t="shared" si="30"/>
        <v>3</v>
      </c>
      <c r="I473" s="252">
        <f t="shared" si="31"/>
        <v>3</v>
      </c>
    </row>
    <row r="474" spans="1:9" s="2" customFormat="1" x14ac:dyDescent="0.25">
      <c r="A474" s="252">
        <v>33</v>
      </c>
      <c r="B474" s="253">
        <v>2322</v>
      </c>
      <c r="C474" s="254" t="s">
        <v>511</v>
      </c>
      <c r="D474" s="254" t="s">
        <v>153</v>
      </c>
      <c r="E474" s="255">
        <v>48</v>
      </c>
      <c r="F474" s="252">
        <f t="shared" si="28"/>
        <v>12</v>
      </c>
      <c r="G474" s="252">
        <f t="shared" si="29"/>
        <v>12</v>
      </c>
      <c r="H474" s="252">
        <f t="shared" si="30"/>
        <v>12</v>
      </c>
      <c r="I474" s="252">
        <f t="shared" si="31"/>
        <v>12</v>
      </c>
    </row>
    <row r="475" spans="1:9" s="2" customFormat="1" x14ac:dyDescent="0.25">
      <c r="A475" s="252">
        <v>35</v>
      </c>
      <c r="B475" s="253">
        <v>3520</v>
      </c>
      <c r="C475" s="254" t="s">
        <v>512</v>
      </c>
      <c r="D475" s="254" t="s">
        <v>153</v>
      </c>
      <c r="E475" s="255">
        <v>24</v>
      </c>
      <c r="F475" s="252">
        <f t="shared" si="28"/>
        <v>6</v>
      </c>
      <c r="G475" s="252">
        <f t="shared" si="29"/>
        <v>6</v>
      </c>
      <c r="H475" s="252">
        <f t="shared" si="30"/>
        <v>6</v>
      </c>
      <c r="I475" s="252">
        <f t="shared" si="31"/>
        <v>6</v>
      </c>
    </row>
    <row r="476" spans="1:9" s="2" customFormat="1" x14ac:dyDescent="0.25">
      <c r="A476" s="252">
        <v>36</v>
      </c>
      <c r="B476" s="253">
        <v>3522</v>
      </c>
      <c r="C476" s="254" t="s">
        <v>513</v>
      </c>
      <c r="D476" s="254" t="s">
        <v>153</v>
      </c>
      <c r="E476" s="255">
        <v>24</v>
      </c>
      <c r="F476" s="252">
        <f t="shared" si="28"/>
        <v>6</v>
      </c>
      <c r="G476" s="252">
        <f t="shared" si="29"/>
        <v>6</v>
      </c>
      <c r="H476" s="252">
        <f t="shared" si="30"/>
        <v>6</v>
      </c>
      <c r="I476" s="252">
        <f t="shared" si="31"/>
        <v>6</v>
      </c>
    </row>
    <row r="477" spans="1:9" s="2" customFormat="1" x14ac:dyDescent="0.25">
      <c r="A477" s="252">
        <v>37</v>
      </c>
      <c r="B477" s="253">
        <v>3524</v>
      </c>
      <c r="C477" s="254" t="s">
        <v>514</v>
      </c>
      <c r="D477" s="254" t="s">
        <v>153</v>
      </c>
      <c r="E477" s="255">
        <v>72</v>
      </c>
      <c r="F477" s="252">
        <f t="shared" si="28"/>
        <v>18</v>
      </c>
      <c r="G477" s="252">
        <f t="shared" si="29"/>
        <v>18</v>
      </c>
      <c r="H477" s="252">
        <f t="shared" si="30"/>
        <v>18</v>
      </c>
      <c r="I477" s="252">
        <f t="shared" si="31"/>
        <v>18</v>
      </c>
    </row>
    <row r="478" spans="1:9" s="2" customFormat="1" x14ac:dyDescent="0.25">
      <c r="A478" s="252">
        <v>38</v>
      </c>
      <c r="B478" s="253">
        <v>3528</v>
      </c>
      <c r="C478" s="254" t="s">
        <v>515</v>
      </c>
      <c r="D478" s="254" t="s">
        <v>153</v>
      </c>
      <c r="E478" s="255">
        <v>4</v>
      </c>
      <c r="F478" s="252">
        <f t="shared" si="28"/>
        <v>1</v>
      </c>
      <c r="G478" s="252">
        <f t="shared" si="29"/>
        <v>1</v>
      </c>
      <c r="H478" s="252">
        <f t="shared" si="30"/>
        <v>1</v>
      </c>
      <c r="I478" s="252">
        <f t="shared" si="31"/>
        <v>1</v>
      </c>
    </row>
    <row r="479" spans="1:9" s="2" customFormat="1" x14ac:dyDescent="0.25">
      <c r="A479" s="252">
        <v>39</v>
      </c>
      <c r="B479" s="253">
        <v>3530</v>
      </c>
      <c r="C479" s="254" t="s">
        <v>516</v>
      </c>
      <c r="D479" s="254" t="s">
        <v>153</v>
      </c>
      <c r="E479" s="255">
        <v>28</v>
      </c>
      <c r="F479" s="252">
        <f t="shared" si="28"/>
        <v>7</v>
      </c>
      <c r="G479" s="252">
        <f t="shared" si="29"/>
        <v>7</v>
      </c>
      <c r="H479" s="252">
        <f t="shared" si="30"/>
        <v>7</v>
      </c>
      <c r="I479" s="252">
        <f t="shared" si="31"/>
        <v>7</v>
      </c>
    </row>
    <row r="480" spans="1:9" s="2" customFormat="1" x14ac:dyDescent="0.25">
      <c r="A480" s="252">
        <v>40</v>
      </c>
      <c r="B480" s="253">
        <v>3532</v>
      </c>
      <c r="C480" s="254" t="s">
        <v>517</v>
      </c>
      <c r="D480" s="254" t="s">
        <v>153</v>
      </c>
      <c r="E480" s="255">
        <v>16</v>
      </c>
      <c r="F480" s="252">
        <f t="shared" si="28"/>
        <v>4</v>
      </c>
      <c r="G480" s="252">
        <f t="shared" si="29"/>
        <v>4</v>
      </c>
      <c r="H480" s="252">
        <f t="shared" si="30"/>
        <v>4</v>
      </c>
      <c r="I480" s="252">
        <f t="shared" si="31"/>
        <v>4</v>
      </c>
    </row>
    <row r="481" spans="1:9" s="2" customFormat="1" x14ac:dyDescent="0.25">
      <c r="A481" s="252">
        <v>41</v>
      </c>
      <c r="B481" s="253">
        <v>3536</v>
      </c>
      <c r="C481" s="254" t="s">
        <v>518</v>
      </c>
      <c r="D481" s="254" t="s">
        <v>153</v>
      </c>
      <c r="E481" s="255">
        <v>28</v>
      </c>
      <c r="F481" s="252">
        <f t="shared" si="28"/>
        <v>7</v>
      </c>
      <c r="G481" s="252">
        <f t="shared" si="29"/>
        <v>7</v>
      </c>
      <c r="H481" s="252">
        <f t="shared" si="30"/>
        <v>7</v>
      </c>
      <c r="I481" s="252">
        <f t="shared" si="31"/>
        <v>7</v>
      </c>
    </row>
    <row r="482" spans="1:9" s="2" customFormat="1" x14ac:dyDescent="0.25">
      <c r="A482" s="252">
        <v>42</v>
      </c>
      <c r="B482" s="253">
        <v>3614</v>
      </c>
      <c r="C482" s="254" t="s">
        <v>519</v>
      </c>
      <c r="D482" s="254" t="s">
        <v>153</v>
      </c>
      <c r="E482" s="255">
        <v>28</v>
      </c>
      <c r="F482" s="252">
        <f t="shared" si="28"/>
        <v>7</v>
      </c>
      <c r="G482" s="252">
        <f t="shared" si="29"/>
        <v>7</v>
      </c>
      <c r="H482" s="252">
        <f t="shared" si="30"/>
        <v>7</v>
      </c>
      <c r="I482" s="252">
        <f t="shared" si="31"/>
        <v>7</v>
      </c>
    </row>
    <row r="483" spans="1:9" s="2" customFormat="1" x14ac:dyDescent="0.25">
      <c r="A483" s="252">
        <v>43</v>
      </c>
      <c r="B483" s="253">
        <v>3616</v>
      </c>
      <c r="C483" s="254" t="s">
        <v>520</v>
      </c>
      <c r="D483" s="254" t="s">
        <v>153</v>
      </c>
      <c r="E483" s="255">
        <v>24</v>
      </c>
      <c r="F483" s="252">
        <f>E483/4</f>
        <v>6</v>
      </c>
      <c r="G483" s="252">
        <f>E483/4</f>
        <v>6</v>
      </c>
      <c r="H483" s="252">
        <f t="shared" si="30"/>
        <v>6</v>
      </c>
      <c r="I483" s="252">
        <f t="shared" si="31"/>
        <v>6</v>
      </c>
    </row>
    <row r="484" spans="1:9" s="2" customFormat="1" x14ac:dyDescent="0.25">
      <c r="A484" s="252">
        <v>44</v>
      </c>
      <c r="B484" s="253">
        <v>3618</v>
      </c>
      <c r="C484" s="254" t="s">
        <v>521</v>
      </c>
      <c r="D484" s="254" t="s">
        <v>153</v>
      </c>
      <c r="E484" s="255">
        <v>24</v>
      </c>
      <c r="F484" s="252">
        <f t="shared" ref="F484:F529" si="32">E484/4</f>
        <v>6</v>
      </c>
      <c r="G484" s="252">
        <f t="shared" ref="G484:G493" si="33">E484/4</f>
        <v>6</v>
      </c>
      <c r="H484" s="252">
        <f t="shared" si="30"/>
        <v>6</v>
      </c>
      <c r="I484" s="252">
        <f t="shared" si="31"/>
        <v>6</v>
      </c>
    </row>
    <row r="485" spans="1:9" s="2" customFormat="1" x14ac:dyDescent="0.25">
      <c r="A485" s="252">
        <v>45</v>
      </c>
      <c r="B485" s="253">
        <v>3622</v>
      </c>
      <c r="C485" s="254" t="s">
        <v>522</v>
      </c>
      <c r="D485" s="254" t="s">
        <v>153</v>
      </c>
      <c r="E485" s="255">
        <v>4</v>
      </c>
      <c r="F485" s="252">
        <f t="shared" si="32"/>
        <v>1</v>
      </c>
      <c r="G485" s="252">
        <f t="shared" si="33"/>
        <v>1</v>
      </c>
      <c r="H485" s="252">
        <f t="shared" si="30"/>
        <v>1</v>
      </c>
      <c r="I485" s="252">
        <f t="shared" si="31"/>
        <v>1</v>
      </c>
    </row>
    <row r="486" spans="1:9" s="2" customFormat="1" x14ac:dyDescent="0.25">
      <c r="A486" s="252">
        <v>46</v>
      </c>
      <c r="B486" s="253">
        <v>3624</v>
      </c>
      <c r="C486" s="254" t="s">
        <v>523</v>
      </c>
      <c r="D486" s="254" t="s">
        <v>153</v>
      </c>
      <c r="E486" s="255">
        <v>48</v>
      </c>
      <c r="F486" s="252">
        <f t="shared" si="32"/>
        <v>12</v>
      </c>
      <c r="G486" s="252">
        <f t="shared" si="33"/>
        <v>12</v>
      </c>
      <c r="H486" s="252">
        <f t="shared" si="30"/>
        <v>12</v>
      </c>
      <c r="I486" s="252">
        <f t="shared" si="31"/>
        <v>12</v>
      </c>
    </row>
    <row r="487" spans="1:9" s="2" customFormat="1" x14ac:dyDescent="0.25">
      <c r="A487" s="252">
        <v>47</v>
      </c>
      <c r="B487" s="253">
        <v>3626</v>
      </c>
      <c r="C487" s="254" t="s">
        <v>524</v>
      </c>
      <c r="D487" s="254" t="s">
        <v>153</v>
      </c>
      <c r="E487" s="255">
        <v>28</v>
      </c>
      <c r="F487" s="252">
        <f t="shared" si="32"/>
        <v>7</v>
      </c>
      <c r="G487" s="252">
        <f t="shared" si="33"/>
        <v>7</v>
      </c>
      <c r="H487" s="252">
        <f t="shared" si="30"/>
        <v>7</v>
      </c>
      <c r="I487" s="252">
        <f t="shared" si="31"/>
        <v>7</v>
      </c>
    </row>
    <row r="488" spans="1:9" s="2" customFormat="1" x14ac:dyDescent="0.25">
      <c r="A488" s="252">
        <v>48</v>
      </c>
      <c r="B488" s="253" t="s">
        <v>525</v>
      </c>
      <c r="C488" s="254" t="s">
        <v>526</v>
      </c>
      <c r="D488" s="254" t="s">
        <v>153</v>
      </c>
      <c r="E488" s="255">
        <v>96</v>
      </c>
      <c r="F488" s="252">
        <f t="shared" si="32"/>
        <v>24</v>
      </c>
      <c r="G488" s="252">
        <f t="shared" si="33"/>
        <v>24</v>
      </c>
      <c r="H488" s="252">
        <f t="shared" si="30"/>
        <v>24</v>
      </c>
      <c r="I488" s="252">
        <f t="shared" si="31"/>
        <v>24</v>
      </c>
    </row>
    <row r="489" spans="1:9" s="2" customFormat="1" x14ac:dyDescent="0.25">
      <c r="A489" s="252">
        <v>49</v>
      </c>
      <c r="B489" s="253">
        <v>3630</v>
      </c>
      <c r="C489" s="254" t="s">
        <v>527</v>
      </c>
      <c r="D489" s="254" t="s">
        <v>153</v>
      </c>
      <c r="E489" s="255">
        <v>28</v>
      </c>
      <c r="F489" s="252">
        <f t="shared" si="32"/>
        <v>7</v>
      </c>
      <c r="G489" s="252">
        <f t="shared" si="33"/>
        <v>7</v>
      </c>
      <c r="H489" s="252">
        <f t="shared" si="30"/>
        <v>7</v>
      </c>
      <c r="I489" s="252">
        <f t="shared" si="31"/>
        <v>7</v>
      </c>
    </row>
    <row r="490" spans="1:9" s="2" customFormat="1" x14ac:dyDescent="0.25">
      <c r="A490" s="252">
        <v>50</v>
      </c>
      <c r="B490" s="253">
        <v>3632</v>
      </c>
      <c r="C490" s="254" t="s">
        <v>528</v>
      </c>
      <c r="D490" s="254" t="s">
        <v>153</v>
      </c>
      <c r="E490" s="255">
        <v>48</v>
      </c>
      <c r="F490" s="252">
        <f t="shared" si="32"/>
        <v>12</v>
      </c>
      <c r="G490" s="252">
        <f t="shared" si="33"/>
        <v>12</v>
      </c>
      <c r="H490" s="252">
        <f t="shared" si="30"/>
        <v>12</v>
      </c>
      <c r="I490" s="252">
        <f t="shared" si="31"/>
        <v>12</v>
      </c>
    </row>
    <row r="491" spans="1:9" s="2" customFormat="1" x14ac:dyDescent="0.25">
      <c r="A491" s="252">
        <v>51</v>
      </c>
      <c r="B491" s="253">
        <v>3636</v>
      </c>
      <c r="C491" s="254" t="s">
        <v>529</v>
      </c>
      <c r="D491" s="254" t="s">
        <v>153</v>
      </c>
      <c r="E491" s="255">
        <v>20</v>
      </c>
      <c r="F491" s="252">
        <f t="shared" si="32"/>
        <v>5</v>
      </c>
      <c r="G491" s="252">
        <f t="shared" si="33"/>
        <v>5</v>
      </c>
      <c r="H491" s="252">
        <f t="shared" si="30"/>
        <v>5</v>
      </c>
      <c r="I491" s="252">
        <f t="shared" si="31"/>
        <v>5</v>
      </c>
    </row>
    <row r="492" spans="1:9" s="2" customFormat="1" x14ac:dyDescent="0.25">
      <c r="A492" s="252">
        <v>52</v>
      </c>
      <c r="B492" s="253">
        <v>3640</v>
      </c>
      <c r="C492" s="254" t="s">
        <v>530</v>
      </c>
      <c r="D492" s="254" t="s">
        <v>153</v>
      </c>
      <c r="E492" s="255">
        <v>16</v>
      </c>
      <c r="F492" s="252">
        <f t="shared" si="32"/>
        <v>4</v>
      </c>
      <c r="G492" s="252">
        <f t="shared" si="33"/>
        <v>4</v>
      </c>
      <c r="H492" s="252">
        <f t="shared" si="30"/>
        <v>4</v>
      </c>
      <c r="I492" s="252">
        <f t="shared" si="31"/>
        <v>4</v>
      </c>
    </row>
    <row r="493" spans="1:9" s="2" customFormat="1" x14ac:dyDescent="0.25">
      <c r="A493" s="252">
        <v>53</v>
      </c>
      <c r="B493" s="253">
        <v>3644</v>
      </c>
      <c r="C493" s="254" t="s">
        <v>531</v>
      </c>
      <c r="D493" s="254" t="s">
        <v>153</v>
      </c>
      <c r="E493" s="255">
        <v>16</v>
      </c>
      <c r="F493" s="252">
        <f t="shared" si="32"/>
        <v>4</v>
      </c>
      <c r="G493" s="252">
        <f t="shared" si="33"/>
        <v>4</v>
      </c>
      <c r="H493" s="252">
        <f t="shared" si="30"/>
        <v>4</v>
      </c>
      <c r="I493" s="252">
        <f t="shared" si="31"/>
        <v>4</v>
      </c>
    </row>
    <row r="494" spans="1:9" s="2" customFormat="1" x14ac:dyDescent="0.25">
      <c r="A494" s="252">
        <v>55</v>
      </c>
      <c r="B494" s="253">
        <v>7205</v>
      </c>
      <c r="C494" s="254" t="s">
        <v>532</v>
      </c>
      <c r="D494" s="254" t="s">
        <v>153</v>
      </c>
      <c r="E494" s="255">
        <v>8</v>
      </c>
      <c r="F494" s="252">
        <v>4</v>
      </c>
      <c r="G494" s="252" t="s">
        <v>219</v>
      </c>
      <c r="H494" s="252">
        <v>4</v>
      </c>
      <c r="I494" s="252" t="s">
        <v>219</v>
      </c>
    </row>
    <row r="495" spans="1:9" s="2" customFormat="1" x14ac:dyDescent="0.25">
      <c r="A495" s="252">
        <v>56</v>
      </c>
      <c r="B495" s="253">
        <v>7206</v>
      </c>
      <c r="C495" s="254" t="s">
        <v>532</v>
      </c>
      <c r="D495" s="254" t="s">
        <v>153</v>
      </c>
      <c r="E495" s="255">
        <v>8</v>
      </c>
      <c r="F495" s="252">
        <f t="shared" si="32"/>
        <v>2</v>
      </c>
      <c r="G495" s="252">
        <f>E495/4</f>
        <v>2</v>
      </c>
      <c r="H495" s="252">
        <f>E495/4</f>
        <v>2</v>
      </c>
      <c r="I495" s="252">
        <f>E495/4</f>
        <v>2</v>
      </c>
    </row>
    <row r="496" spans="1:9" s="2" customFormat="1" x14ac:dyDescent="0.25">
      <c r="A496" s="252">
        <v>57</v>
      </c>
      <c r="B496" s="253">
        <v>7207</v>
      </c>
      <c r="C496" s="254" t="s">
        <v>532</v>
      </c>
      <c r="D496" s="254" t="s">
        <v>153</v>
      </c>
      <c r="E496" s="255">
        <v>8</v>
      </c>
      <c r="F496" s="252">
        <f t="shared" si="32"/>
        <v>2</v>
      </c>
      <c r="G496" s="252">
        <f t="shared" ref="G496:G556" si="34">E496/4</f>
        <v>2</v>
      </c>
      <c r="H496" s="252">
        <f t="shared" ref="H496:H556" si="35">E496/4</f>
        <v>2</v>
      </c>
      <c r="I496" s="252">
        <f t="shared" ref="I496:I556" si="36">E496/4</f>
        <v>2</v>
      </c>
    </row>
    <row r="497" spans="1:9" s="2" customFormat="1" x14ac:dyDescent="0.25">
      <c r="A497" s="252">
        <v>58</v>
      </c>
      <c r="B497" s="253">
        <v>7315</v>
      </c>
      <c r="C497" s="254" t="s">
        <v>508</v>
      </c>
      <c r="D497" s="254" t="s">
        <v>153</v>
      </c>
      <c r="E497" s="256">
        <v>12</v>
      </c>
      <c r="F497" s="252">
        <f t="shared" si="32"/>
        <v>3</v>
      </c>
      <c r="G497" s="252">
        <f t="shared" si="34"/>
        <v>3</v>
      </c>
      <c r="H497" s="252">
        <f t="shared" si="35"/>
        <v>3</v>
      </c>
      <c r="I497" s="252">
        <f t="shared" si="36"/>
        <v>3</v>
      </c>
    </row>
    <row r="498" spans="1:9" s="2" customFormat="1" x14ac:dyDescent="0.25">
      <c r="A498" s="252">
        <v>59</v>
      </c>
      <c r="B498" s="253">
        <v>7524</v>
      </c>
      <c r="C498" s="254" t="s">
        <v>532</v>
      </c>
      <c r="D498" s="254" t="s">
        <v>153</v>
      </c>
      <c r="E498" s="255">
        <v>8</v>
      </c>
      <c r="F498" s="252">
        <f t="shared" si="32"/>
        <v>2</v>
      </c>
      <c r="G498" s="252">
        <f t="shared" si="34"/>
        <v>2</v>
      </c>
      <c r="H498" s="252">
        <f t="shared" si="35"/>
        <v>2</v>
      </c>
      <c r="I498" s="252">
        <f t="shared" si="36"/>
        <v>2</v>
      </c>
    </row>
    <row r="499" spans="1:9" s="2" customFormat="1" x14ac:dyDescent="0.25">
      <c r="A499" s="252">
        <v>60</v>
      </c>
      <c r="B499" s="253">
        <v>7614</v>
      </c>
      <c r="C499" s="254" t="s">
        <v>532</v>
      </c>
      <c r="D499" s="254" t="s">
        <v>153</v>
      </c>
      <c r="E499" s="255">
        <v>8</v>
      </c>
      <c r="F499" s="252">
        <f t="shared" si="32"/>
        <v>2</v>
      </c>
      <c r="G499" s="252">
        <f t="shared" si="34"/>
        <v>2</v>
      </c>
      <c r="H499" s="252">
        <f t="shared" si="35"/>
        <v>2</v>
      </c>
      <c r="I499" s="252">
        <f t="shared" si="36"/>
        <v>2</v>
      </c>
    </row>
    <row r="500" spans="1:9" s="2" customFormat="1" x14ac:dyDescent="0.25">
      <c r="A500" s="252">
        <v>61</v>
      </c>
      <c r="B500" s="253">
        <v>7618</v>
      </c>
      <c r="C500" s="254" t="s">
        <v>532</v>
      </c>
      <c r="D500" s="254" t="s">
        <v>153</v>
      </c>
      <c r="E500" s="255">
        <v>8</v>
      </c>
      <c r="F500" s="252">
        <f t="shared" si="32"/>
        <v>2</v>
      </c>
      <c r="G500" s="252">
        <f t="shared" si="34"/>
        <v>2</v>
      </c>
      <c r="H500" s="252">
        <f t="shared" si="35"/>
        <v>2</v>
      </c>
      <c r="I500" s="252">
        <f t="shared" si="36"/>
        <v>2</v>
      </c>
    </row>
    <row r="501" spans="1:9" s="2" customFormat="1" x14ac:dyDescent="0.25">
      <c r="A501" s="252">
        <v>62</v>
      </c>
      <c r="B501" s="253">
        <v>7712</v>
      </c>
      <c r="C501" s="254" t="s">
        <v>532</v>
      </c>
      <c r="D501" s="254" t="s">
        <v>153</v>
      </c>
      <c r="E501" s="255">
        <v>24</v>
      </c>
      <c r="F501" s="252">
        <f t="shared" si="32"/>
        <v>6</v>
      </c>
      <c r="G501" s="252">
        <f t="shared" si="34"/>
        <v>6</v>
      </c>
      <c r="H501" s="252">
        <f t="shared" si="35"/>
        <v>6</v>
      </c>
      <c r="I501" s="252">
        <f t="shared" si="36"/>
        <v>6</v>
      </c>
    </row>
    <row r="502" spans="1:9" s="2" customFormat="1" x14ac:dyDescent="0.25">
      <c r="A502" s="252">
        <v>68</v>
      </c>
      <c r="B502" s="253">
        <v>32322</v>
      </c>
      <c r="C502" s="254" t="s">
        <v>533</v>
      </c>
      <c r="D502" s="254" t="s">
        <v>153</v>
      </c>
      <c r="E502" s="255">
        <v>72</v>
      </c>
      <c r="F502" s="252">
        <f t="shared" si="32"/>
        <v>18</v>
      </c>
      <c r="G502" s="252">
        <f t="shared" si="34"/>
        <v>18</v>
      </c>
      <c r="H502" s="252">
        <f t="shared" si="35"/>
        <v>18</v>
      </c>
      <c r="I502" s="252">
        <f t="shared" si="36"/>
        <v>18</v>
      </c>
    </row>
    <row r="503" spans="1:9" s="2" customFormat="1" x14ac:dyDescent="0.25">
      <c r="A503" s="252">
        <v>69</v>
      </c>
      <c r="B503" s="253">
        <v>32324</v>
      </c>
      <c r="C503" s="254" t="s">
        <v>533</v>
      </c>
      <c r="D503" s="254" t="s">
        <v>153</v>
      </c>
      <c r="E503" s="255">
        <v>24</v>
      </c>
      <c r="F503" s="252">
        <f t="shared" si="32"/>
        <v>6</v>
      </c>
      <c r="G503" s="252">
        <f t="shared" si="34"/>
        <v>6</v>
      </c>
      <c r="H503" s="252">
        <f t="shared" si="35"/>
        <v>6</v>
      </c>
      <c r="I503" s="252">
        <f t="shared" si="36"/>
        <v>6</v>
      </c>
    </row>
    <row r="504" spans="1:9" s="2" customFormat="1" x14ac:dyDescent="0.25">
      <c r="A504" s="252">
        <v>70</v>
      </c>
      <c r="B504" s="253">
        <v>32326</v>
      </c>
      <c r="C504" s="254" t="s">
        <v>533</v>
      </c>
      <c r="D504" s="254" t="s">
        <v>153</v>
      </c>
      <c r="E504" s="255">
        <v>48</v>
      </c>
      <c r="F504" s="252">
        <f t="shared" si="32"/>
        <v>12</v>
      </c>
      <c r="G504" s="252">
        <f t="shared" si="34"/>
        <v>12</v>
      </c>
      <c r="H504" s="252">
        <f t="shared" si="35"/>
        <v>12</v>
      </c>
      <c r="I504" s="252">
        <f t="shared" si="36"/>
        <v>12</v>
      </c>
    </row>
    <row r="505" spans="1:9" s="2" customFormat="1" x14ac:dyDescent="0.25">
      <c r="A505" s="252">
        <v>71</v>
      </c>
      <c r="B505" s="253">
        <v>32328</v>
      </c>
      <c r="C505" s="254" t="s">
        <v>533</v>
      </c>
      <c r="D505" s="254" t="s">
        <v>153</v>
      </c>
      <c r="E505" s="255">
        <v>48</v>
      </c>
      <c r="F505" s="252">
        <f t="shared" si="32"/>
        <v>12</v>
      </c>
      <c r="G505" s="252">
        <f t="shared" si="34"/>
        <v>12</v>
      </c>
      <c r="H505" s="252">
        <f t="shared" si="35"/>
        <v>12</v>
      </c>
      <c r="I505" s="252">
        <f t="shared" si="36"/>
        <v>12</v>
      </c>
    </row>
    <row r="506" spans="1:9" s="2" customFormat="1" x14ac:dyDescent="0.25">
      <c r="A506" s="252">
        <v>72</v>
      </c>
      <c r="B506" s="253">
        <v>32330</v>
      </c>
      <c r="C506" s="254" t="s">
        <v>533</v>
      </c>
      <c r="D506" s="254" t="s">
        <v>153</v>
      </c>
      <c r="E506" s="255">
        <v>44</v>
      </c>
      <c r="F506" s="252">
        <f t="shared" si="32"/>
        <v>11</v>
      </c>
      <c r="G506" s="252">
        <f t="shared" si="34"/>
        <v>11</v>
      </c>
      <c r="H506" s="252">
        <f t="shared" si="35"/>
        <v>11</v>
      </c>
      <c r="I506" s="252">
        <f t="shared" si="36"/>
        <v>11</v>
      </c>
    </row>
    <row r="507" spans="1:9" s="2" customFormat="1" x14ac:dyDescent="0.25">
      <c r="A507" s="252">
        <v>73</v>
      </c>
      <c r="B507" s="253">
        <v>32336</v>
      </c>
      <c r="C507" s="254" t="s">
        <v>533</v>
      </c>
      <c r="D507" s="254" t="s">
        <v>153</v>
      </c>
      <c r="E507" s="255">
        <v>24</v>
      </c>
      <c r="F507" s="252">
        <f t="shared" si="32"/>
        <v>6</v>
      </c>
      <c r="G507" s="252">
        <f t="shared" si="34"/>
        <v>6</v>
      </c>
      <c r="H507" s="252">
        <f t="shared" si="35"/>
        <v>6</v>
      </c>
      <c r="I507" s="252">
        <f t="shared" si="36"/>
        <v>6</v>
      </c>
    </row>
    <row r="508" spans="1:9" s="2" customFormat="1" x14ac:dyDescent="0.25">
      <c r="A508" s="252">
        <v>75</v>
      </c>
      <c r="B508" s="253">
        <v>32244</v>
      </c>
      <c r="C508" s="254"/>
      <c r="D508" s="254" t="s">
        <v>153</v>
      </c>
      <c r="E508" s="255">
        <v>12</v>
      </c>
      <c r="F508" s="252">
        <f t="shared" si="32"/>
        <v>3</v>
      </c>
      <c r="G508" s="252">
        <f t="shared" si="34"/>
        <v>3</v>
      </c>
      <c r="H508" s="252">
        <f t="shared" si="35"/>
        <v>3</v>
      </c>
      <c r="I508" s="252">
        <f t="shared" si="36"/>
        <v>3</v>
      </c>
    </row>
    <row r="509" spans="1:9" s="2" customFormat="1" x14ac:dyDescent="0.25">
      <c r="A509" s="252">
        <v>76</v>
      </c>
      <c r="B509" s="253">
        <v>244</v>
      </c>
      <c r="C509" s="254"/>
      <c r="D509" s="254" t="s">
        <v>153</v>
      </c>
      <c r="E509" s="255">
        <v>7</v>
      </c>
      <c r="F509" s="252">
        <f t="shared" si="32"/>
        <v>1.75</v>
      </c>
      <c r="G509" s="252">
        <f t="shared" si="34"/>
        <v>1.75</v>
      </c>
      <c r="H509" s="252">
        <f t="shared" si="35"/>
        <v>1.75</v>
      </c>
      <c r="I509" s="252">
        <f t="shared" si="36"/>
        <v>1.75</v>
      </c>
    </row>
    <row r="510" spans="1:9" s="2" customFormat="1" x14ac:dyDescent="0.25">
      <c r="A510" s="252">
        <v>77</v>
      </c>
      <c r="B510" s="253">
        <v>32230</v>
      </c>
      <c r="C510" s="254"/>
      <c r="D510" s="254" t="s">
        <v>153</v>
      </c>
      <c r="E510" s="257">
        <v>12</v>
      </c>
      <c r="F510" s="252">
        <f t="shared" si="32"/>
        <v>3</v>
      </c>
      <c r="G510" s="252">
        <f t="shared" si="34"/>
        <v>3</v>
      </c>
      <c r="H510" s="252">
        <f t="shared" si="35"/>
        <v>3</v>
      </c>
      <c r="I510" s="252">
        <f t="shared" si="36"/>
        <v>3</v>
      </c>
    </row>
    <row r="511" spans="1:9" s="2" customFormat="1" x14ac:dyDescent="0.25">
      <c r="A511" s="252">
        <v>78</v>
      </c>
      <c r="B511" s="253">
        <v>22230</v>
      </c>
      <c r="C511" s="254"/>
      <c r="D511" s="254" t="s">
        <v>153</v>
      </c>
      <c r="E511" s="255">
        <v>12</v>
      </c>
      <c r="F511" s="252">
        <f t="shared" si="32"/>
        <v>3</v>
      </c>
      <c r="G511" s="252">
        <f t="shared" si="34"/>
        <v>3</v>
      </c>
      <c r="H511" s="252">
        <f t="shared" si="35"/>
        <v>3</v>
      </c>
      <c r="I511" s="252">
        <f t="shared" si="36"/>
        <v>3</v>
      </c>
    </row>
    <row r="512" spans="1:9" s="2" customFormat="1" x14ac:dyDescent="0.25">
      <c r="A512" s="252">
        <v>79</v>
      </c>
      <c r="B512" s="253">
        <v>42317</v>
      </c>
      <c r="C512" s="254" t="s">
        <v>533</v>
      </c>
      <c r="D512" s="254" t="s">
        <v>153</v>
      </c>
      <c r="E512" s="255">
        <v>12</v>
      </c>
      <c r="F512" s="252">
        <f t="shared" si="32"/>
        <v>3</v>
      </c>
      <c r="G512" s="252">
        <f t="shared" si="34"/>
        <v>3</v>
      </c>
      <c r="H512" s="252">
        <f t="shared" si="35"/>
        <v>3</v>
      </c>
      <c r="I512" s="252">
        <f t="shared" si="36"/>
        <v>3</v>
      </c>
    </row>
    <row r="513" spans="1:9" s="2" customFormat="1" x14ac:dyDescent="0.25">
      <c r="A513" s="252">
        <v>80</v>
      </c>
      <c r="B513" s="253">
        <v>42322</v>
      </c>
      <c r="C513" s="254" t="s">
        <v>533</v>
      </c>
      <c r="D513" s="254" t="s">
        <v>153</v>
      </c>
      <c r="E513" s="255">
        <v>48</v>
      </c>
      <c r="F513" s="252">
        <f t="shared" si="32"/>
        <v>12</v>
      </c>
      <c r="G513" s="252">
        <f t="shared" si="34"/>
        <v>12</v>
      </c>
      <c r="H513" s="252">
        <f t="shared" si="35"/>
        <v>12</v>
      </c>
      <c r="I513" s="252">
        <f t="shared" si="36"/>
        <v>12</v>
      </c>
    </row>
    <row r="514" spans="1:9" s="2" customFormat="1" x14ac:dyDescent="0.25">
      <c r="A514" s="252">
        <v>81</v>
      </c>
      <c r="B514" s="253">
        <v>42326</v>
      </c>
      <c r="C514" s="252" t="s">
        <v>532</v>
      </c>
      <c r="D514" s="254" t="s">
        <v>153</v>
      </c>
      <c r="E514" s="255">
        <v>48</v>
      </c>
      <c r="F514" s="252">
        <f t="shared" si="32"/>
        <v>12</v>
      </c>
      <c r="G514" s="252">
        <f t="shared" si="34"/>
        <v>12</v>
      </c>
      <c r="H514" s="252">
        <f t="shared" si="35"/>
        <v>12</v>
      </c>
      <c r="I514" s="252">
        <f t="shared" si="36"/>
        <v>12</v>
      </c>
    </row>
    <row r="515" spans="1:9" s="2" customFormat="1" x14ac:dyDescent="0.25">
      <c r="A515" s="252">
        <v>82</v>
      </c>
      <c r="B515" s="253">
        <v>42328</v>
      </c>
      <c r="C515" s="254" t="s">
        <v>532</v>
      </c>
      <c r="D515" s="254" t="s">
        <v>153</v>
      </c>
      <c r="E515" s="255">
        <v>12</v>
      </c>
      <c r="F515" s="252">
        <f t="shared" si="32"/>
        <v>3</v>
      </c>
      <c r="G515" s="252">
        <f t="shared" si="34"/>
        <v>3</v>
      </c>
      <c r="H515" s="252">
        <f t="shared" si="35"/>
        <v>3</v>
      </c>
      <c r="I515" s="252">
        <f t="shared" si="36"/>
        <v>3</v>
      </c>
    </row>
    <row r="516" spans="1:9" s="2" customFormat="1" x14ac:dyDescent="0.25">
      <c r="A516" s="252">
        <v>83</v>
      </c>
      <c r="B516" s="253">
        <v>42616</v>
      </c>
      <c r="C516" s="252" t="s">
        <v>534</v>
      </c>
      <c r="D516" s="254" t="s">
        <v>153</v>
      </c>
      <c r="E516" s="255">
        <v>48</v>
      </c>
      <c r="F516" s="252">
        <f t="shared" si="32"/>
        <v>12</v>
      </c>
      <c r="G516" s="252">
        <f t="shared" si="34"/>
        <v>12</v>
      </c>
      <c r="H516" s="252">
        <f t="shared" si="35"/>
        <v>12</v>
      </c>
      <c r="I516" s="252">
        <f t="shared" si="36"/>
        <v>12</v>
      </c>
    </row>
    <row r="517" spans="1:9" s="2" customFormat="1" x14ac:dyDescent="0.25">
      <c r="A517" s="252">
        <v>84</v>
      </c>
      <c r="B517" s="253">
        <v>46314</v>
      </c>
      <c r="C517" s="252"/>
      <c r="D517" s="254" t="s">
        <v>153</v>
      </c>
      <c r="E517" s="255">
        <v>12</v>
      </c>
      <c r="F517" s="252">
        <f t="shared" si="32"/>
        <v>3</v>
      </c>
      <c r="G517" s="252">
        <f t="shared" si="34"/>
        <v>3</v>
      </c>
      <c r="H517" s="252">
        <f t="shared" si="35"/>
        <v>3</v>
      </c>
      <c r="I517" s="252">
        <f t="shared" si="36"/>
        <v>3</v>
      </c>
    </row>
    <row r="518" spans="1:9" s="2" customFormat="1" x14ac:dyDescent="0.25">
      <c r="A518" s="252">
        <v>85</v>
      </c>
      <c r="B518" s="253">
        <v>113532</v>
      </c>
      <c r="C518" s="252"/>
      <c r="D518" s="254" t="s">
        <v>153</v>
      </c>
      <c r="E518" s="255">
        <v>8</v>
      </c>
      <c r="F518" s="252">
        <f t="shared" si="32"/>
        <v>2</v>
      </c>
      <c r="G518" s="252">
        <f t="shared" si="34"/>
        <v>2</v>
      </c>
      <c r="H518" s="252">
        <f t="shared" si="35"/>
        <v>2</v>
      </c>
      <c r="I518" s="252">
        <f t="shared" si="36"/>
        <v>2</v>
      </c>
    </row>
    <row r="519" spans="1:9" s="2" customFormat="1" x14ac:dyDescent="0.25">
      <c r="A519" s="252">
        <v>86</v>
      </c>
      <c r="B519" s="253">
        <v>366326</v>
      </c>
      <c r="C519" s="252"/>
      <c r="D519" s="254" t="s">
        <v>153</v>
      </c>
      <c r="E519" s="255">
        <v>24</v>
      </c>
      <c r="F519" s="252">
        <f t="shared" si="32"/>
        <v>6</v>
      </c>
      <c r="G519" s="252">
        <f t="shared" si="34"/>
        <v>6</v>
      </c>
      <c r="H519" s="252">
        <f t="shared" si="35"/>
        <v>6</v>
      </c>
      <c r="I519" s="252">
        <f t="shared" si="36"/>
        <v>6</v>
      </c>
    </row>
    <row r="520" spans="1:9" s="2" customFormat="1" x14ac:dyDescent="0.25">
      <c r="A520" s="252">
        <v>87</v>
      </c>
      <c r="B520" s="253">
        <v>807713</v>
      </c>
      <c r="C520" s="252"/>
      <c r="D520" s="254" t="s">
        <v>153</v>
      </c>
      <c r="E520" s="255">
        <v>24</v>
      </c>
      <c r="F520" s="252">
        <f t="shared" si="32"/>
        <v>6</v>
      </c>
      <c r="G520" s="252">
        <f t="shared" si="34"/>
        <v>6</v>
      </c>
      <c r="H520" s="252">
        <f t="shared" si="35"/>
        <v>6</v>
      </c>
      <c r="I520" s="252">
        <f t="shared" si="36"/>
        <v>6</v>
      </c>
    </row>
    <row r="521" spans="1:9" s="2" customFormat="1" x14ac:dyDescent="0.25">
      <c r="A521" s="252">
        <v>88</v>
      </c>
      <c r="B521" s="253">
        <v>1097760</v>
      </c>
      <c r="C521" s="252"/>
      <c r="D521" s="254" t="s">
        <v>153</v>
      </c>
      <c r="E521" s="255">
        <v>5</v>
      </c>
      <c r="F521" s="252">
        <f t="shared" si="32"/>
        <v>1.25</v>
      </c>
      <c r="G521" s="252">
        <f t="shared" si="34"/>
        <v>1.25</v>
      </c>
      <c r="H521" s="252">
        <f t="shared" si="35"/>
        <v>1.25</v>
      </c>
      <c r="I521" s="252">
        <f t="shared" si="36"/>
        <v>1.25</v>
      </c>
    </row>
    <row r="522" spans="1:9" s="2" customFormat="1" x14ac:dyDescent="0.25">
      <c r="A522" s="252">
        <v>89</v>
      </c>
      <c r="B522" s="253">
        <v>3612</v>
      </c>
      <c r="C522" s="252"/>
      <c r="D522" s="254" t="s">
        <v>153</v>
      </c>
      <c r="E522" s="255">
        <v>5</v>
      </c>
      <c r="F522" s="252">
        <f t="shared" si="32"/>
        <v>1.25</v>
      </c>
      <c r="G522" s="252">
        <f t="shared" si="34"/>
        <v>1.25</v>
      </c>
      <c r="H522" s="252">
        <f t="shared" si="35"/>
        <v>1.25</v>
      </c>
      <c r="I522" s="252">
        <f t="shared" si="36"/>
        <v>1.25</v>
      </c>
    </row>
    <row r="523" spans="1:9" s="2" customFormat="1" x14ac:dyDescent="0.25">
      <c r="A523" s="252">
        <v>90</v>
      </c>
      <c r="B523" s="253">
        <v>29</v>
      </c>
      <c r="C523" s="252"/>
      <c r="D523" s="254" t="s">
        <v>153</v>
      </c>
      <c r="E523" s="255">
        <v>20</v>
      </c>
      <c r="F523" s="252">
        <f t="shared" si="32"/>
        <v>5</v>
      </c>
      <c r="G523" s="252">
        <f t="shared" si="34"/>
        <v>5</v>
      </c>
      <c r="H523" s="252">
        <f t="shared" si="35"/>
        <v>5</v>
      </c>
      <c r="I523" s="252">
        <f t="shared" si="36"/>
        <v>5</v>
      </c>
    </row>
    <row r="524" spans="1:9" s="2" customFormat="1" x14ac:dyDescent="0.25">
      <c r="A524" s="252">
        <v>91</v>
      </c>
      <c r="B524" s="253">
        <v>8215</v>
      </c>
      <c r="C524" s="252"/>
      <c r="D524" s="254" t="s">
        <v>153</v>
      </c>
      <c r="E524" s="255">
        <v>8</v>
      </c>
      <c r="F524" s="252">
        <f t="shared" si="32"/>
        <v>2</v>
      </c>
      <c r="G524" s="252">
        <f t="shared" si="34"/>
        <v>2</v>
      </c>
      <c r="H524" s="252">
        <f t="shared" si="35"/>
        <v>2</v>
      </c>
      <c r="I524" s="252">
        <f t="shared" si="36"/>
        <v>2</v>
      </c>
    </row>
    <row r="525" spans="1:9" s="2" customFormat="1" x14ac:dyDescent="0.25">
      <c r="A525" s="252">
        <v>92</v>
      </c>
      <c r="B525" s="253">
        <v>8216</v>
      </c>
      <c r="C525" s="252"/>
      <c r="D525" s="254" t="s">
        <v>153</v>
      </c>
      <c r="E525" s="255">
        <v>8</v>
      </c>
      <c r="F525" s="252">
        <f t="shared" si="32"/>
        <v>2</v>
      </c>
      <c r="G525" s="252">
        <f t="shared" si="34"/>
        <v>2</v>
      </c>
      <c r="H525" s="252">
        <f t="shared" si="35"/>
        <v>2</v>
      </c>
      <c r="I525" s="252">
        <f t="shared" si="36"/>
        <v>2</v>
      </c>
    </row>
    <row r="526" spans="1:9" s="2" customFormat="1" x14ac:dyDescent="0.25">
      <c r="A526" s="252">
        <v>93</v>
      </c>
      <c r="B526" s="253">
        <v>66326</v>
      </c>
      <c r="C526" s="252"/>
      <c r="D526" s="254" t="s">
        <v>153</v>
      </c>
      <c r="E526" s="255">
        <v>24</v>
      </c>
      <c r="F526" s="252">
        <f t="shared" si="32"/>
        <v>6</v>
      </c>
      <c r="G526" s="252">
        <f t="shared" si="34"/>
        <v>6</v>
      </c>
      <c r="H526" s="252">
        <f t="shared" si="35"/>
        <v>6</v>
      </c>
      <c r="I526" s="252">
        <f t="shared" si="36"/>
        <v>6</v>
      </c>
    </row>
    <row r="527" spans="1:9" s="2" customFormat="1" x14ac:dyDescent="0.25">
      <c r="A527" s="252">
        <v>95</v>
      </c>
      <c r="B527" s="253">
        <v>1000109</v>
      </c>
      <c r="C527" s="252"/>
      <c r="D527" s="254" t="s">
        <v>153</v>
      </c>
      <c r="E527" s="255">
        <v>12</v>
      </c>
      <c r="F527" s="252">
        <f t="shared" si="32"/>
        <v>3</v>
      </c>
      <c r="G527" s="252">
        <f t="shared" si="34"/>
        <v>3</v>
      </c>
      <c r="H527" s="252">
        <f t="shared" si="35"/>
        <v>3</v>
      </c>
      <c r="I527" s="252">
        <f t="shared" si="36"/>
        <v>3</v>
      </c>
    </row>
    <row r="528" spans="1:9" s="2" customFormat="1" x14ac:dyDescent="0.25">
      <c r="A528" s="252">
        <v>96</v>
      </c>
      <c r="B528" s="253">
        <v>2097152</v>
      </c>
      <c r="C528" s="252" t="s">
        <v>535</v>
      </c>
      <c r="D528" s="254" t="s">
        <v>153</v>
      </c>
      <c r="E528" s="255">
        <v>3</v>
      </c>
      <c r="F528" s="252">
        <f t="shared" si="32"/>
        <v>0.75</v>
      </c>
      <c r="G528" s="252">
        <f t="shared" si="34"/>
        <v>0.75</v>
      </c>
      <c r="H528" s="252">
        <f t="shared" si="35"/>
        <v>0.75</v>
      </c>
      <c r="I528" s="252">
        <f t="shared" si="36"/>
        <v>0.75</v>
      </c>
    </row>
    <row r="529" spans="1:9" s="2" customFormat="1" x14ac:dyDescent="0.25">
      <c r="A529" s="252">
        <v>97</v>
      </c>
      <c r="B529" s="253">
        <v>2097972</v>
      </c>
      <c r="C529" s="252"/>
      <c r="D529" s="254" t="s">
        <v>153</v>
      </c>
      <c r="E529" s="255">
        <v>10</v>
      </c>
      <c r="F529" s="252">
        <f t="shared" si="32"/>
        <v>2.5</v>
      </c>
      <c r="G529" s="252">
        <f t="shared" si="34"/>
        <v>2.5</v>
      </c>
      <c r="H529" s="252">
        <f t="shared" si="35"/>
        <v>2.5</v>
      </c>
      <c r="I529" s="252">
        <f t="shared" si="36"/>
        <v>2.5</v>
      </c>
    </row>
    <row r="530" spans="1:9" s="2" customFormat="1" x14ac:dyDescent="0.25">
      <c r="A530" s="252">
        <v>98</v>
      </c>
      <c r="B530" s="253">
        <v>3003156</v>
      </c>
      <c r="C530" s="252"/>
      <c r="D530" s="254" t="s">
        <v>153</v>
      </c>
      <c r="E530" s="255">
        <v>10</v>
      </c>
      <c r="F530" s="252">
        <f>E530/4</f>
        <v>2.5</v>
      </c>
      <c r="G530" s="252">
        <f t="shared" si="34"/>
        <v>2.5</v>
      </c>
      <c r="H530" s="252">
        <f t="shared" si="35"/>
        <v>2.5</v>
      </c>
      <c r="I530" s="252">
        <f t="shared" si="36"/>
        <v>2.5</v>
      </c>
    </row>
    <row r="531" spans="1:9" s="2" customFormat="1" ht="15.75" thickBot="1" x14ac:dyDescent="0.3">
      <c r="A531" s="252">
        <v>99</v>
      </c>
      <c r="B531" s="258" t="s">
        <v>536</v>
      </c>
      <c r="C531" s="252"/>
      <c r="D531" s="254" t="s">
        <v>153</v>
      </c>
      <c r="E531" s="255">
        <v>24</v>
      </c>
      <c r="F531" s="252">
        <f t="shared" ref="F531:F556" si="37">E531/4</f>
        <v>6</v>
      </c>
      <c r="G531" s="252">
        <f t="shared" si="34"/>
        <v>6</v>
      </c>
      <c r="H531" s="252">
        <f t="shared" si="35"/>
        <v>6</v>
      </c>
      <c r="I531" s="252">
        <f t="shared" si="36"/>
        <v>6</v>
      </c>
    </row>
    <row r="532" spans="1:9" s="2" customFormat="1" ht="15.75" thickBot="1" x14ac:dyDescent="0.3">
      <c r="A532" s="252">
        <v>100</v>
      </c>
      <c r="B532" s="259" t="s">
        <v>537</v>
      </c>
      <c r="C532" s="252"/>
      <c r="D532" s="254" t="s">
        <v>153</v>
      </c>
      <c r="E532" s="255">
        <v>24</v>
      </c>
      <c r="F532" s="252">
        <f t="shared" si="37"/>
        <v>6</v>
      </c>
      <c r="G532" s="252">
        <f t="shared" si="34"/>
        <v>6</v>
      </c>
      <c r="H532" s="252">
        <f t="shared" si="35"/>
        <v>6</v>
      </c>
      <c r="I532" s="252">
        <f t="shared" si="36"/>
        <v>6</v>
      </c>
    </row>
    <row r="533" spans="1:9" s="2" customFormat="1" ht="15.75" thickBot="1" x14ac:dyDescent="0.3">
      <c r="A533" s="252">
        <v>101</v>
      </c>
      <c r="B533" s="259" t="s">
        <v>538</v>
      </c>
      <c r="C533" s="252"/>
      <c r="D533" s="254" t="s">
        <v>153</v>
      </c>
      <c r="E533" s="255">
        <v>24</v>
      </c>
      <c r="F533" s="252">
        <f t="shared" si="37"/>
        <v>6</v>
      </c>
      <c r="G533" s="252">
        <f t="shared" si="34"/>
        <v>6</v>
      </c>
      <c r="H533" s="252">
        <f t="shared" si="35"/>
        <v>6</v>
      </c>
      <c r="I533" s="252">
        <f t="shared" si="36"/>
        <v>6</v>
      </c>
    </row>
    <row r="534" spans="1:9" s="2" customFormat="1" ht="15.75" thickBot="1" x14ac:dyDescent="0.3">
      <c r="A534" s="252">
        <v>102</v>
      </c>
      <c r="B534" s="259" t="s">
        <v>539</v>
      </c>
      <c r="C534" s="252"/>
      <c r="D534" s="254" t="s">
        <v>153</v>
      </c>
      <c r="E534" s="255">
        <v>24</v>
      </c>
      <c r="F534" s="252">
        <f t="shared" si="37"/>
        <v>6</v>
      </c>
      <c r="G534" s="252">
        <f t="shared" si="34"/>
        <v>6</v>
      </c>
      <c r="H534" s="252">
        <f t="shared" si="35"/>
        <v>6</v>
      </c>
      <c r="I534" s="252">
        <f t="shared" si="36"/>
        <v>6</v>
      </c>
    </row>
    <row r="535" spans="1:9" s="2" customFormat="1" ht="15.75" thickBot="1" x14ac:dyDescent="0.3">
      <c r="A535" s="252">
        <v>103</v>
      </c>
      <c r="B535" s="259" t="s">
        <v>540</v>
      </c>
      <c r="C535" s="252"/>
      <c r="D535" s="254" t="s">
        <v>153</v>
      </c>
      <c r="E535" s="255">
        <v>24</v>
      </c>
      <c r="F535" s="252">
        <f t="shared" si="37"/>
        <v>6</v>
      </c>
      <c r="G535" s="252">
        <f t="shared" si="34"/>
        <v>6</v>
      </c>
      <c r="H535" s="252">
        <f t="shared" si="35"/>
        <v>6</v>
      </c>
      <c r="I535" s="252">
        <f t="shared" si="36"/>
        <v>6</v>
      </c>
    </row>
    <row r="536" spans="1:9" s="2" customFormat="1" ht="15.75" thickBot="1" x14ac:dyDescent="0.3">
      <c r="A536" s="252">
        <v>104</v>
      </c>
      <c r="B536" s="259" t="s">
        <v>541</v>
      </c>
      <c r="C536" s="252"/>
      <c r="D536" s="254" t="s">
        <v>153</v>
      </c>
      <c r="E536" s="255">
        <v>24</v>
      </c>
      <c r="F536" s="252">
        <f t="shared" si="37"/>
        <v>6</v>
      </c>
      <c r="G536" s="252">
        <f t="shared" si="34"/>
        <v>6</v>
      </c>
      <c r="H536" s="252">
        <f t="shared" si="35"/>
        <v>6</v>
      </c>
      <c r="I536" s="252">
        <f t="shared" si="36"/>
        <v>6</v>
      </c>
    </row>
    <row r="537" spans="1:9" s="2" customFormat="1" ht="15.75" thickBot="1" x14ac:dyDescent="0.3">
      <c r="A537" s="252">
        <v>105</v>
      </c>
      <c r="B537" s="259" t="s">
        <v>542</v>
      </c>
      <c r="C537" s="252"/>
      <c r="D537" s="254" t="s">
        <v>153</v>
      </c>
      <c r="E537" s="255">
        <v>24</v>
      </c>
      <c r="F537" s="252">
        <f t="shared" si="37"/>
        <v>6</v>
      </c>
      <c r="G537" s="252">
        <f t="shared" si="34"/>
        <v>6</v>
      </c>
      <c r="H537" s="252">
        <f t="shared" si="35"/>
        <v>6</v>
      </c>
      <c r="I537" s="252">
        <f t="shared" si="36"/>
        <v>6</v>
      </c>
    </row>
    <row r="538" spans="1:9" s="2" customFormat="1" ht="15.75" thickBot="1" x14ac:dyDescent="0.3">
      <c r="A538" s="252">
        <v>106</v>
      </c>
      <c r="B538" s="259" t="s">
        <v>543</v>
      </c>
      <c r="C538" s="252"/>
      <c r="D538" s="254" t="s">
        <v>153</v>
      </c>
      <c r="E538" s="255">
        <v>24</v>
      </c>
      <c r="F538" s="252">
        <f t="shared" si="37"/>
        <v>6</v>
      </c>
      <c r="G538" s="252">
        <f t="shared" si="34"/>
        <v>6</v>
      </c>
      <c r="H538" s="252">
        <f t="shared" si="35"/>
        <v>6</v>
      </c>
      <c r="I538" s="252">
        <f t="shared" si="36"/>
        <v>6</v>
      </c>
    </row>
    <row r="539" spans="1:9" s="2" customFormat="1" ht="15.75" thickBot="1" x14ac:dyDescent="0.3">
      <c r="A539" s="252">
        <v>107</v>
      </c>
      <c r="B539" s="259" t="s">
        <v>544</v>
      </c>
      <c r="C539" s="252"/>
      <c r="D539" s="254" t="s">
        <v>153</v>
      </c>
      <c r="E539" s="255">
        <v>24</v>
      </c>
      <c r="F539" s="252">
        <f t="shared" si="37"/>
        <v>6</v>
      </c>
      <c r="G539" s="252">
        <f t="shared" si="34"/>
        <v>6</v>
      </c>
      <c r="H539" s="252">
        <f t="shared" si="35"/>
        <v>6</v>
      </c>
      <c r="I539" s="252">
        <f t="shared" si="36"/>
        <v>6</v>
      </c>
    </row>
    <row r="540" spans="1:9" s="2" customFormat="1" ht="15.75" thickBot="1" x14ac:dyDescent="0.3">
      <c r="A540" s="252">
        <v>108</v>
      </c>
      <c r="B540" s="259" t="s">
        <v>545</v>
      </c>
      <c r="C540" s="252"/>
      <c r="D540" s="254" t="s">
        <v>153</v>
      </c>
      <c r="E540" s="255">
        <v>24</v>
      </c>
      <c r="F540" s="252">
        <f t="shared" si="37"/>
        <v>6</v>
      </c>
      <c r="G540" s="252">
        <f t="shared" si="34"/>
        <v>6</v>
      </c>
      <c r="H540" s="252">
        <f t="shared" si="35"/>
        <v>6</v>
      </c>
      <c r="I540" s="252">
        <f t="shared" si="36"/>
        <v>6</v>
      </c>
    </row>
    <row r="541" spans="1:9" s="2" customFormat="1" ht="15.75" thickBot="1" x14ac:dyDescent="0.3">
      <c r="A541" s="252">
        <v>109</v>
      </c>
      <c r="B541" s="259" t="s">
        <v>546</v>
      </c>
      <c r="C541" s="252"/>
      <c r="D541" s="254" t="s">
        <v>153</v>
      </c>
      <c r="E541" s="255">
        <v>24</v>
      </c>
      <c r="F541" s="252">
        <f t="shared" si="37"/>
        <v>6</v>
      </c>
      <c r="G541" s="252">
        <f t="shared" si="34"/>
        <v>6</v>
      </c>
      <c r="H541" s="252">
        <f t="shared" si="35"/>
        <v>6</v>
      </c>
      <c r="I541" s="252">
        <f t="shared" si="36"/>
        <v>6</v>
      </c>
    </row>
    <row r="542" spans="1:9" s="2" customFormat="1" ht="15.75" thickBot="1" x14ac:dyDescent="0.3">
      <c r="A542" s="252">
        <v>110</v>
      </c>
      <c r="B542" s="259" t="s">
        <v>547</v>
      </c>
      <c r="C542" s="252"/>
      <c r="D542" s="254" t="s">
        <v>153</v>
      </c>
      <c r="E542" s="255">
        <v>24</v>
      </c>
      <c r="F542" s="252">
        <f t="shared" si="37"/>
        <v>6</v>
      </c>
      <c r="G542" s="252">
        <f t="shared" si="34"/>
        <v>6</v>
      </c>
      <c r="H542" s="252">
        <f t="shared" si="35"/>
        <v>6</v>
      </c>
      <c r="I542" s="252">
        <f t="shared" si="36"/>
        <v>6</v>
      </c>
    </row>
    <row r="543" spans="1:9" s="2" customFormat="1" ht="15.75" thickBot="1" x14ac:dyDescent="0.3">
      <c r="A543" s="252">
        <v>111</v>
      </c>
      <c r="B543" s="259" t="s">
        <v>548</v>
      </c>
      <c r="C543" s="252"/>
      <c r="D543" s="254" t="s">
        <v>153</v>
      </c>
      <c r="E543" s="255">
        <v>24</v>
      </c>
      <c r="F543" s="252">
        <f t="shared" si="37"/>
        <v>6</v>
      </c>
      <c r="G543" s="252">
        <f t="shared" si="34"/>
        <v>6</v>
      </c>
      <c r="H543" s="252">
        <f t="shared" si="35"/>
        <v>6</v>
      </c>
      <c r="I543" s="252">
        <f t="shared" si="36"/>
        <v>6</v>
      </c>
    </row>
    <row r="544" spans="1:9" s="2" customFormat="1" ht="15.75" thickBot="1" x14ac:dyDescent="0.3">
      <c r="A544" s="252">
        <v>112</v>
      </c>
      <c r="B544" s="259" t="s">
        <v>549</v>
      </c>
      <c r="C544" s="252"/>
      <c r="D544" s="254" t="s">
        <v>153</v>
      </c>
      <c r="E544" s="255">
        <v>24</v>
      </c>
      <c r="F544" s="252">
        <f t="shared" si="37"/>
        <v>6</v>
      </c>
      <c r="G544" s="252">
        <f t="shared" si="34"/>
        <v>6</v>
      </c>
      <c r="H544" s="252">
        <f t="shared" si="35"/>
        <v>6</v>
      </c>
      <c r="I544" s="252">
        <f t="shared" si="36"/>
        <v>6</v>
      </c>
    </row>
    <row r="545" spans="1:9" s="2" customFormat="1" ht="15.75" thickBot="1" x14ac:dyDescent="0.3">
      <c r="A545" s="252">
        <v>113</v>
      </c>
      <c r="B545" s="259" t="s">
        <v>550</v>
      </c>
      <c r="C545" s="252"/>
      <c r="D545" s="254" t="s">
        <v>153</v>
      </c>
      <c r="E545" s="255">
        <v>24</v>
      </c>
      <c r="F545" s="252">
        <f t="shared" si="37"/>
        <v>6</v>
      </c>
      <c r="G545" s="252">
        <f t="shared" si="34"/>
        <v>6</v>
      </c>
      <c r="H545" s="252">
        <f t="shared" si="35"/>
        <v>6</v>
      </c>
      <c r="I545" s="252">
        <f t="shared" si="36"/>
        <v>6</v>
      </c>
    </row>
    <row r="546" spans="1:9" s="2" customFormat="1" ht="15.75" thickBot="1" x14ac:dyDescent="0.3">
      <c r="A546" s="252">
        <v>114</v>
      </c>
      <c r="B546" s="259" t="s">
        <v>551</v>
      </c>
      <c r="C546" s="252"/>
      <c r="D546" s="254" t="s">
        <v>153</v>
      </c>
      <c r="E546" s="255">
        <v>24</v>
      </c>
      <c r="F546" s="252">
        <f t="shared" si="37"/>
        <v>6</v>
      </c>
      <c r="G546" s="252">
        <f t="shared" si="34"/>
        <v>6</v>
      </c>
      <c r="H546" s="252">
        <f t="shared" si="35"/>
        <v>6</v>
      </c>
      <c r="I546" s="252">
        <f t="shared" si="36"/>
        <v>6</v>
      </c>
    </row>
    <row r="547" spans="1:9" s="2" customFormat="1" ht="15.75" thickBot="1" x14ac:dyDescent="0.3">
      <c r="A547" s="252">
        <v>115</v>
      </c>
      <c r="B547" s="259" t="s">
        <v>552</v>
      </c>
      <c r="C547" s="252"/>
      <c r="D547" s="254" t="s">
        <v>153</v>
      </c>
      <c r="E547" s="255">
        <v>24</v>
      </c>
      <c r="F547" s="252">
        <f t="shared" si="37"/>
        <v>6</v>
      </c>
      <c r="G547" s="252">
        <f t="shared" si="34"/>
        <v>6</v>
      </c>
      <c r="H547" s="252">
        <f t="shared" si="35"/>
        <v>6</v>
      </c>
      <c r="I547" s="252">
        <f t="shared" si="36"/>
        <v>6</v>
      </c>
    </row>
    <row r="548" spans="1:9" s="2" customFormat="1" ht="15.75" thickBot="1" x14ac:dyDescent="0.3">
      <c r="A548" s="252">
        <v>116</v>
      </c>
      <c r="B548" s="259" t="s">
        <v>553</v>
      </c>
      <c r="C548" s="252"/>
      <c r="D548" s="254" t="s">
        <v>153</v>
      </c>
      <c r="E548" s="255">
        <v>24</v>
      </c>
      <c r="F548" s="252">
        <f t="shared" si="37"/>
        <v>6</v>
      </c>
      <c r="G548" s="252">
        <f t="shared" si="34"/>
        <v>6</v>
      </c>
      <c r="H548" s="252">
        <f t="shared" si="35"/>
        <v>6</v>
      </c>
      <c r="I548" s="252">
        <f t="shared" si="36"/>
        <v>6</v>
      </c>
    </row>
    <row r="549" spans="1:9" s="2" customFormat="1" ht="15.75" thickBot="1" x14ac:dyDescent="0.3">
      <c r="A549" s="252">
        <v>117</v>
      </c>
      <c r="B549" s="259" t="s">
        <v>554</v>
      </c>
      <c r="C549" s="252"/>
      <c r="D549" s="254" t="s">
        <v>153</v>
      </c>
      <c r="E549" s="255">
        <v>24</v>
      </c>
      <c r="F549" s="252">
        <f t="shared" si="37"/>
        <v>6</v>
      </c>
      <c r="G549" s="252">
        <f t="shared" si="34"/>
        <v>6</v>
      </c>
      <c r="H549" s="252">
        <f t="shared" si="35"/>
        <v>6</v>
      </c>
      <c r="I549" s="252">
        <f t="shared" si="36"/>
        <v>6</v>
      </c>
    </row>
    <row r="550" spans="1:9" s="2" customFormat="1" ht="15.75" thickBot="1" x14ac:dyDescent="0.3">
      <c r="A550" s="252">
        <v>118</v>
      </c>
      <c r="B550" s="259" t="s">
        <v>555</v>
      </c>
      <c r="C550" s="252"/>
      <c r="D550" s="254" t="s">
        <v>153</v>
      </c>
      <c r="E550" s="255">
        <v>24</v>
      </c>
      <c r="F550" s="252">
        <f t="shared" si="37"/>
        <v>6</v>
      </c>
      <c r="G550" s="252">
        <f t="shared" si="34"/>
        <v>6</v>
      </c>
      <c r="H550" s="252">
        <f t="shared" si="35"/>
        <v>6</v>
      </c>
      <c r="I550" s="252">
        <f t="shared" si="36"/>
        <v>6</v>
      </c>
    </row>
    <row r="551" spans="1:9" s="2" customFormat="1" ht="15.75" thickBot="1" x14ac:dyDescent="0.3">
      <c r="A551" s="252">
        <v>119</v>
      </c>
      <c r="B551" s="259" t="s">
        <v>556</v>
      </c>
      <c r="C551" s="252"/>
      <c r="D551" s="254" t="s">
        <v>153</v>
      </c>
      <c r="E551" s="255">
        <v>24</v>
      </c>
      <c r="F551" s="252">
        <f t="shared" si="37"/>
        <v>6</v>
      </c>
      <c r="G551" s="252">
        <f t="shared" si="34"/>
        <v>6</v>
      </c>
      <c r="H551" s="252">
        <f t="shared" si="35"/>
        <v>6</v>
      </c>
      <c r="I551" s="252">
        <f t="shared" si="36"/>
        <v>6</v>
      </c>
    </row>
    <row r="552" spans="1:9" s="2" customFormat="1" x14ac:dyDescent="0.25">
      <c r="A552" s="252">
        <v>120</v>
      </c>
      <c r="B552" s="253" t="s">
        <v>557</v>
      </c>
      <c r="C552" s="252"/>
      <c r="D552" s="254" t="s">
        <v>153</v>
      </c>
      <c r="E552" s="255">
        <v>24</v>
      </c>
      <c r="F552" s="252">
        <f t="shared" si="37"/>
        <v>6</v>
      </c>
      <c r="G552" s="252">
        <f t="shared" si="34"/>
        <v>6</v>
      </c>
      <c r="H552" s="252">
        <f t="shared" si="35"/>
        <v>6</v>
      </c>
      <c r="I552" s="252">
        <f t="shared" si="36"/>
        <v>6</v>
      </c>
    </row>
    <row r="553" spans="1:9" s="2" customFormat="1" x14ac:dyDescent="0.25">
      <c r="A553" s="252">
        <v>121</v>
      </c>
      <c r="B553" s="253" t="s">
        <v>558</v>
      </c>
      <c r="C553" s="252"/>
      <c r="D553" s="254" t="s">
        <v>153</v>
      </c>
      <c r="E553" s="255">
        <v>24</v>
      </c>
      <c r="F553" s="252">
        <f t="shared" si="37"/>
        <v>6</v>
      </c>
      <c r="G553" s="252">
        <f t="shared" si="34"/>
        <v>6</v>
      </c>
      <c r="H553" s="252">
        <f t="shared" si="35"/>
        <v>6</v>
      </c>
      <c r="I553" s="252">
        <f t="shared" si="36"/>
        <v>6</v>
      </c>
    </row>
    <row r="554" spans="1:9" s="2" customFormat="1" x14ac:dyDescent="0.25">
      <c r="A554" s="252">
        <v>122</v>
      </c>
      <c r="B554" s="253" t="s">
        <v>559</v>
      </c>
      <c r="C554" s="252"/>
      <c r="D554" s="254" t="s">
        <v>153</v>
      </c>
      <c r="E554" s="255">
        <v>24</v>
      </c>
      <c r="F554" s="252">
        <f t="shared" si="37"/>
        <v>6</v>
      </c>
      <c r="G554" s="252">
        <f t="shared" si="34"/>
        <v>6</v>
      </c>
      <c r="H554" s="252">
        <f t="shared" si="35"/>
        <v>6</v>
      </c>
      <c r="I554" s="252">
        <f t="shared" si="36"/>
        <v>6</v>
      </c>
    </row>
    <row r="555" spans="1:9" s="2" customFormat="1" x14ac:dyDescent="0.25">
      <c r="A555" s="252">
        <v>123</v>
      </c>
      <c r="B555" s="253" t="s">
        <v>560</v>
      </c>
      <c r="C555" s="252"/>
      <c r="D555" s="254" t="s">
        <v>153</v>
      </c>
      <c r="E555" s="255">
        <v>24</v>
      </c>
      <c r="F555" s="252">
        <f t="shared" si="37"/>
        <v>6</v>
      </c>
      <c r="G555" s="252">
        <f t="shared" si="34"/>
        <v>6</v>
      </c>
      <c r="H555" s="252">
        <f t="shared" si="35"/>
        <v>6</v>
      </c>
      <c r="I555" s="252">
        <f t="shared" si="36"/>
        <v>6</v>
      </c>
    </row>
    <row r="556" spans="1:9" s="2" customFormat="1" ht="15.75" thickBot="1" x14ac:dyDescent="0.3">
      <c r="A556" s="148">
        <v>124</v>
      </c>
      <c r="B556" s="260" t="s">
        <v>561</v>
      </c>
      <c r="C556" s="148"/>
      <c r="D556" s="147" t="s">
        <v>153</v>
      </c>
      <c r="E556" s="261">
        <v>24</v>
      </c>
      <c r="F556" s="148">
        <f t="shared" si="37"/>
        <v>6</v>
      </c>
      <c r="G556" s="148">
        <f t="shared" si="34"/>
        <v>6</v>
      </c>
      <c r="H556" s="148">
        <f t="shared" si="35"/>
        <v>6</v>
      </c>
      <c r="I556" s="148">
        <f t="shared" si="36"/>
        <v>6</v>
      </c>
    </row>
    <row r="557" spans="1:9" s="2" customFormat="1" x14ac:dyDescent="0.25">
      <c r="A557" s="49"/>
      <c r="B557" s="262"/>
      <c r="C557" s="49"/>
      <c r="D557" s="263"/>
      <c r="E557" s="263"/>
      <c r="F557" s="263"/>
      <c r="G557" s="263"/>
      <c r="H557" s="263"/>
      <c r="I557" s="263"/>
    </row>
    <row r="559" spans="1:9" s="2" customFormat="1" ht="12" customHeight="1" x14ac:dyDescent="0.25">
      <c r="A559" s="357" t="s">
        <v>10</v>
      </c>
      <c r="B559" s="357"/>
      <c r="C559" s="357"/>
      <c r="D559" s="357"/>
      <c r="E559" s="357"/>
      <c r="F559" s="357"/>
      <c r="G559" s="357"/>
      <c r="H559" s="357"/>
      <c r="I559" s="357"/>
    </row>
    <row r="560" spans="1:9" s="2" customFormat="1" x14ac:dyDescent="0.25">
      <c r="A560" s="357" t="s">
        <v>562</v>
      </c>
      <c r="B560" s="357"/>
      <c r="C560" s="357"/>
      <c r="D560" s="357"/>
      <c r="E560" s="357"/>
      <c r="F560" s="357"/>
      <c r="G560" s="357"/>
      <c r="H560" s="357"/>
      <c r="I560" s="357"/>
    </row>
    <row r="561" spans="1:13" s="2" customFormat="1" ht="15.75" thickBot="1" x14ac:dyDescent="0.3">
      <c r="A561" s="357" t="s">
        <v>12</v>
      </c>
      <c r="B561" s="357"/>
      <c r="C561" s="357"/>
      <c r="D561" s="357"/>
      <c r="E561" s="357"/>
      <c r="F561" s="357"/>
      <c r="G561" s="357"/>
      <c r="H561" s="357"/>
      <c r="I561" s="357"/>
    </row>
    <row r="562" spans="1:13" s="2" customFormat="1" ht="13.5" customHeight="1" thickBot="1" x14ac:dyDescent="0.3">
      <c r="A562" s="13" t="s">
        <v>79</v>
      </c>
      <c r="B562" s="419" t="s">
        <v>14</v>
      </c>
      <c r="C562" s="419" t="s">
        <v>80</v>
      </c>
      <c r="D562" s="13" t="s">
        <v>81</v>
      </c>
      <c r="E562" s="13" t="s">
        <v>448</v>
      </c>
      <c r="F562" s="421" t="s">
        <v>83</v>
      </c>
      <c r="G562" s="421"/>
      <c r="H562" s="421"/>
      <c r="I562" s="421"/>
    </row>
    <row r="563" spans="1:13" s="2" customFormat="1" ht="13.5" customHeight="1" thickBot="1" x14ac:dyDescent="0.3">
      <c r="A563" s="14" t="s">
        <v>84</v>
      </c>
      <c r="B563" s="420"/>
      <c r="C563" s="420"/>
      <c r="D563" s="14" t="s">
        <v>85</v>
      </c>
      <c r="E563" s="14" t="s">
        <v>284</v>
      </c>
      <c r="F563" s="14" t="s">
        <v>87</v>
      </c>
      <c r="G563" s="14" t="s">
        <v>88</v>
      </c>
      <c r="H563" s="14" t="s">
        <v>89</v>
      </c>
      <c r="I563" s="14" t="s">
        <v>90</v>
      </c>
    </row>
    <row r="564" spans="1:13" s="2" customFormat="1" ht="18.95" customHeight="1" thickTop="1" thickBot="1" x14ac:dyDescent="0.3">
      <c r="A564" s="264">
        <v>1</v>
      </c>
      <c r="B564" s="176" t="s">
        <v>563</v>
      </c>
      <c r="C564" s="144" t="s">
        <v>564</v>
      </c>
      <c r="D564" s="144" t="s">
        <v>99</v>
      </c>
      <c r="E564" s="265">
        <v>25812</v>
      </c>
      <c r="F564" s="266">
        <f t="shared" ref="F564:F573" si="38">E564/4</f>
        <v>6453</v>
      </c>
      <c r="G564" s="266">
        <f t="shared" ref="G564:G573" si="39">E564/4</f>
        <v>6453</v>
      </c>
      <c r="H564" s="266">
        <f t="shared" ref="H564:H573" si="40">E564/4</f>
        <v>6453</v>
      </c>
      <c r="I564" s="266">
        <f t="shared" ref="I564:I573" si="41">E564/4</f>
        <v>6453</v>
      </c>
    </row>
    <row r="565" spans="1:13" s="2" customFormat="1" ht="18.95" customHeight="1" thickTop="1" thickBot="1" x14ac:dyDescent="0.3">
      <c r="A565" s="264">
        <v>2</v>
      </c>
      <c r="B565" s="176" t="s">
        <v>565</v>
      </c>
      <c r="C565" s="144" t="s">
        <v>566</v>
      </c>
      <c r="D565" s="144" t="s">
        <v>99</v>
      </c>
      <c r="E565" s="265">
        <v>1200</v>
      </c>
      <c r="F565" s="266">
        <f t="shared" si="38"/>
        <v>300</v>
      </c>
      <c r="G565" s="266">
        <f t="shared" si="39"/>
        <v>300</v>
      </c>
      <c r="H565" s="266">
        <f t="shared" si="40"/>
        <v>300</v>
      </c>
      <c r="I565" s="266">
        <f t="shared" si="41"/>
        <v>300</v>
      </c>
    </row>
    <row r="566" spans="1:13" s="2" customFormat="1" ht="18.95" customHeight="1" thickTop="1" thickBot="1" x14ac:dyDescent="0.3">
      <c r="A566" s="264">
        <v>3</v>
      </c>
      <c r="B566" s="176" t="s">
        <v>567</v>
      </c>
      <c r="C566" s="144" t="s">
        <v>568</v>
      </c>
      <c r="D566" s="144" t="s">
        <v>99</v>
      </c>
      <c r="E566" s="265">
        <v>2400</v>
      </c>
      <c r="F566" s="266">
        <f t="shared" si="38"/>
        <v>600</v>
      </c>
      <c r="G566" s="266">
        <f t="shared" si="39"/>
        <v>600</v>
      </c>
      <c r="H566" s="266">
        <f t="shared" si="40"/>
        <v>600</v>
      </c>
      <c r="I566" s="266">
        <f t="shared" si="41"/>
        <v>600</v>
      </c>
    </row>
    <row r="567" spans="1:13" s="2" customFormat="1" ht="18.95" customHeight="1" thickTop="1" thickBot="1" x14ac:dyDescent="0.3">
      <c r="A567" s="264">
        <v>4</v>
      </c>
      <c r="B567" s="176" t="s">
        <v>569</v>
      </c>
      <c r="C567" s="144" t="s">
        <v>570</v>
      </c>
      <c r="D567" s="144" t="s">
        <v>99</v>
      </c>
      <c r="E567" s="265">
        <v>11300</v>
      </c>
      <c r="F567" s="266">
        <f t="shared" si="38"/>
        <v>2825</v>
      </c>
      <c r="G567" s="266">
        <f t="shared" si="39"/>
        <v>2825</v>
      </c>
      <c r="H567" s="266">
        <f t="shared" si="40"/>
        <v>2825</v>
      </c>
      <c r="I567" s="266">
        <f t="shared" si="41"/>
        <v>2825</v>
      </c>
    </row>
    <row r="568" spans="1:13" s="2" customFormat="1" ht="18.95" customHeight="1" thickTop="1" thickBot="1" x14ac:dyDescent="0.3">
      <c r="A568" s="264">
        <v>5</v>
      </c>
      <c r="B568" s="176" t="s">
        <v>571</v>
      </c>
      <c r="C568" s="144" t="s">
        <v>570</v>
      </c>
      <c r="D568" s="144" t="s">
        <v>99</v>
      </c>
      <c r="E568" s="265">
        <v>576</v>
      </c>
      <c r="F568" s="266">
        <f t="shared" si="38"/>
        <v>144</v>
      </c>
      <c r="G568" s="266">
        <f t="shared" si="39"/>
        <v>144</v>
      </c>
      <c r="H568" s="266">
        <f t="shared" si="40"/>
        <v>144</v>
      </c>
      <c r="I568" s="266">
        <f t="shared" si="41"/>
        <v>144</v>
      </c>
    </row>
    <row r="569" spans="1:13" s="2" customFormat="1" ht="18.95" customHeight="1" thickTop="1" thickBot="1" x14ac:dyDescent="0.3">
      <c r="A569" s="264">
        <v>6</v>
      </c>
      <c r="B569" s="176" t="s">
        <v>572</v>
      </c>
      <c r="C569" s="144" t="s">
        <v>573</v>
      </c>
      <c r="D569" s="144" t="s">
        <v>99</v>
      </c>
      <c r="E569" s="265">
        <v>400</v>
      </c>
      <c r="F569" s="266">
        <f t="shared" si="38"/>
        <v>100</v>
      </c>
      <c r="G569" s="266">
        <f t="shared" si="39"/>
        <v>100</v>
      </c>
      <c r="H569" s="266">
        <f t="shared" si="40"/>
        <v>100</v>
      </c>
      <c r="I569" s="266">
        <f t="shared" si="41"/>
        <v>100</v>
      </c>
    </row>
    <row r="570" spans="1:13" s="2" customFormat="1" ht="18.95" customHeight="1" thickTop="1" thickBot="1" x14ac:dyDescent="0.3">
      <c r="A570" s="264">
        <v>7</v>
      </c>
      <c r="B570" s="176" t="s">
        <v>574</v>
      </c>
      <c r="C570" s="144" t="s">
        <v>575</v>
      </c>
      <c r="D570" s="144" t="s">
        <v>99</v>
      </c>
      <c r="E570" s="265">
        <v>84</v>
      </c>
      <c r="F570" s="266">
        <f t="shared" si="38"/>
        <v>21</v>
      </c>
      <c r="G570" s="266">
        <f t="shared" si="39"/>
        <v>21</v>
      </c>
      <c r="H570" s="266">
        <f t="shared" si="40"/>
        <v>21</v>
      </c>
      <c r="I570" s="266">
        <f t="shared" si="41"/>
        <v>21</v>
      </c>
    </row>
    <row r="571" spans="1:13" s="2" customFormat="1" ht="18.95" customHeight="1" thickTop="1" thickBot="1" x14ac:dyDescent="0.3">
      <c r="A571" s="264">
        <v>8</v>
      </c>
      <c r="B571" s="176" t="s">
        <v>576</v>
      </c>
      <c r="C571" s="144" t="s">
        <v>577</v>
      </c>
      <c r="D571" s="144" t="s">
        <v>99</v>
      </c>
      <c r="E571" s="265">
        <v>400</v>
      </c>
      <c r="F571" s="144">
        <f t="shared" si="38"/>
        <v>100</v>
      </c>
      <c r="G571" s="144">
        <f t="shared" si="39"/>
        <v>100</v>
      </c>
      <c r="H571" s="144">
        <f t="shared" si="40"/>
        <v>100</v>
      </c>
      <c r="I571" s="144">
        <f t="shared" si="41"/>
        <v>100</v>
      </c>
    </row>
    <row r="572" spans="1:13" s="2" customFormat="1" ht="18.95" customHeight="1" thickTop="1" thickBot="1" x14ac:dyDescent="0.3">
      <c r="A572" s="264">
        <v>9</v>
      </c>
      <c r="B572" s="267" t="s">
        <v>578</v>
      </c>
      <c r="C572" s="252" t="s">
        <v>564</v>
      </c>
      <c r="D572" s="252" t="s">
        <v>99</v>
      </c>
      <c r="E572" s="268">
        <v>3168</v>
      </c>
      <c r="F572" s="180">
        <f t="shared" si="38"/>
        <v>792</v>
      </c>
      <c r="G572" s="180">
        <f t="shared" si="39"/>
        <v>792</v>
      </c>
      <c r="H572" s="180">
        <f t="shared" si="40"/>
        <v>792</v>
      </c>
      <c r="I572" s="180">
        <f t="shared" si="41"/>
        <v>792</v>
      </c>
    </row>
    <row r="573" spans="1:13" s="2" customFormat="1" ht="18.95" customHeight="1" thickTop="1" thickBot="1" x14ac:dyDescent="0.3">
      <c r="A573" s="264">
        <v>10</v>
      </c>
      <c r="B573" s="176" t="s">
        <v>579</v>
      </c>
      <c r="C573" s="144" t="s">
        <v>580</v>
      </c>
      <c r="D573" s="144" t="s">
        <v>99</v>
      </c>
      <c r="E573" s="265">
        <v>147</v>
      </c>
      <c r="F573" s="266">
        <f t="shared" si="38"/>
        <v>36.75</v>
      </c>
      <c r="G573" s="266">
        <f t="shared" si="39"/>
        <v>36.75</v>
      </c>
      <c r="H573" s="266">
        <f t="shared" si="40"/>
        <v>36.75</v>
      </c>
      <c r="I573" s="266">
        <f t="shared" si="41"/>
        <v>36.75</v>
      </c>
      <c r="M573" s="2">
        <f>2923*1.75</f>
        <v>5115.25</v>
      </c>
    </row>
    <row r="574" spans="1:13" s="2" customFormat="1" ht="15.75" thickTop="1" x14ac:dyDescent="0.25">
      <c r="A574" s="49"/>
      <c r="B574" s="44"/>
      <c r="C574" s="49"/>
      <c r="D574" s="44"/>
      <c r="E574" s="44"/>
      <c r="F574" s="44"/>
      <c r="G574" s="44"/>
      <c r="H574" s="44"/>
      <c r="I574" s="44"/>
    </row>
    <row r="576" spans="1:13" s="2" customFormat="1" x14ac:dyDescent="0.25">
      <c r="A576" s="357" t="s">
        <v>10</v>
      </c>
      <c r="B576" s="357"/>
      <c r="C576" s="357"/>
      <c r="D576" s="357"/>
      <c r="E576" s="357"/>
      <c r="F576" s="357"/>
      <c r="G576" s="357"/>
      <c r="H576" s="357"/>
      <c r="I576" s="357"/>
    </row>
    <row r="577" spans="1:9" s="2" customFormat="1" x14ac:dyDescent="0.25">
      <c r="A577" s="357" t="s">
        <v>581</v>
      </c>
      <c r="B577" s="357"/>
      <c r="C577" s="357"/>
      <c r="D577" s="357"/>
      <c r="E577" s="357"/>
      <c r="F577" s="357"/>
      <c r="G577" s="357"/>
      <c r="H577" s="357"/>
      <c r="I577" s="357"/>
    </row>
    <row r="578" spans="1:9" s="2" customFormat="1" ht="15.75" thickBot="1" x14ac:dyDescent="0.3">
      <c r="A578" s="366" t="s">
        <v>12</v>
      </c>
      <c r="B578" s="366"/>
      <c r="C578" s="366"/>
      <c r="D578" s="366"/>
      <c r="E578" s="366"/>
      <c r="F578" s="366"/>
      <c r="G578" s="366"/>
      <c r="H578" s="366"/>
      <c r="I578" s="366"/>
    </row>
    <row r="579" spans="1:9" s="1" customFormat="1" thickBot="1" x14ac:dyDescent="0.25">
      <c r="A579" s="13" t="s">
        <v>79</v>
      </c>
      <c r="B579" s="419" t="s">
        <v>14</v>
      </c>
      <c r="C579" s="419" t="s">
        <v>80</v>
      </c>
      <c r="D579" s="13" t="s">
        <v>203</v>
      </c>
      <c r="E579" s="13" t="s">
        <v>82</v>
      </c>
      <c r="F579" s="421" t="s">
        <v>83</v>
      </c>
      <c r="G579" s="421"/>
      <c r="H579" s="421"/>
      <c r="I579" s="421"/>
    </row>
    <row r="580" spans="1:9" s="1" customFormat="1" ht="13.5" customHeight="1" thickBot="1" x14ac:dyDescent="0.25">
      <c r="A580" s="14" t="s">
        <v>84</v>
      </c>
      <c r="B580" s="420"/>
      <c r="C580" s="420"/>
      <c r="D580" s="14" t="s">
        <v>207</v>
      </c>
      <c r="E580" s="14" t="s">
        <v>86</v>
      </c>
      <c r="F580" s="14" t="s">
        <v>87</v>
      </c>
      <c r="G580" s="14" t="s">
        <v>88</v>
      </c>
      <c r="H580" s="14" t="s">
        <v>89</v>
      </c>
      <c r="I580" s="14" t="s">
        <v>90</v>
      </c>
    </row>
    <row r="581" spans="1:9" s="2" customFormat="1" ht="15" customHeight="1" x14ac:dyDescent="0.25">
      <c r="A581" s="419">
        <v>1</v>
      </c>
      <c r="B581" s="269" t="s">
        <v>582</v>
      </c>
      <c r="C581" s="270"/>
      <c r="D581" s="270"/>
      <c r="E581" s="270"/>
      <c r="F581" s="270"/>
      <c r="G581" s="270"/>
      <c r="H581" s="270"/>
      <c r="I581" s="270"/>
    </row>
    <row r="582" spans="1:9" s="2" customFormat="1" ht="15" customHeight="1" x14ac:dyDescent="0.25">
      <c r="A582" s="422"/>
      <c r="B582" s="175" t="s">
        <v>583</v>
      </c>
      <c r="C582" s="137"/>
      <c r="D582" s="137"/>
      <c r="E582" s="137"/>
      <c r="F582" s="137"/>
      <c r="G582" s="137"/>
      <c r="H582" s="137"/>
      <c r="I582" s="137"/>
    </row>
    <row r="583" spans="1:9" s="2" customFormat="1" ht="15" customHeight="1" x14ac:dyDescent="0.25">
      <c r="A583" s="422"/>
      <c r="B583" s="271" t="s">
        <v>584</v>
      </c>
      <c r="C583" s="139" t="s">
        <v>585</v>
      </c>
      <c r="D583" s="139" t="s">
        <v>153</v>
      </c>
      <c r="E583" s="139">
        <v>5</v>
      </c>
      <c r="F583" s="255">
        <f>E583/4</f>
        <v>1.25</v>
      </c>
      <c r="G583" s="255">
        <f>E583/4</f>
        <v>1.25</v>
      </c>
      <c r="H583" s="255">
        <f>E583/4</f>
        <v>1.25</v>
      </c>
      <c r="I583" s="255">
        <f>E583/4</f>
        <v>1.25</v>
      </c>
    </row>
    <row r="584" spans="1:9" s="2" customFormat="1" ht="15" customHeight="1" x14ac:dyDescent="0.25">
      <c r="A584" s="422"/>
      <c r="B584" s="271" t="s">
        <v>586</v>
      </c>
      <c r="C584" s="139" t="s">
        <v>585</v>
      </c>
      <c r="D584" s="139" t="s">
        <v>153</v>
      </c>
      <c r="E584" s="139">
        <v>5</v>
      </c>
      <c r="F584" s="255">
        <f t="shared" ref="F584:F646" si="42">E584/4</f>
        <v>1.25</v>
      </c>
      <c r="G584" s="255">
        <f t="shared" ref="G584:G646" si="43">E584/4</f>
        <v>1.25</v>
      </c>
      <c r="H584" s="255">
        <f t="shared" ref="H584:H646" si="44">E584/4</f>
        <v>1.25</v>
      </c>
      <c r="I584" s="255">
        <f t="shared" ref="I584:I646" si="45">E584/4</f>
        <v>1.25</v>
      </c>
    </row>
    <row r="585" spans="1:9" s="2" customFormat="1" ht="15" customHeight="1" x14ac:dyDescent="0.25">
      <c r="A585" s="422"/>
      <c r="B585" s="271" t="s">
        <v>587</v>
      </c>
      <c r="C585" s="139" t="s">
        <v>585</v>
      </c>
      <c r="D585" s="139"/>
      <c r="E585" s="139">
        <v>5</v>
      </c>
      <c r="F585" s="255">
        <f t="shared" si="42"/>
        <v>1.25</v>
      </c>
      <c r="G585" s="255">
        <f t="shared" si="43"/>
        <v>1.25</v>
      </c>
      <c r="H585" s="255">
        <f t="shared" si="44"/>
        <v>1.25</v>
      </c>
      <c r="I585" s="255">
        <f t="shared" si="45"/>
        <v>1.25</v>
      </c>
    </row>
    <row r="586" spans="1:9" s="2" customFormat="1" ht="15" customHeight="1" x14ac:dyDescent="0.25">
      <c r="A586" s="422"/>
      <c r="B586" s="271" t="s">
        <v>588</v>
      </c>
      <c r="C586" s="139" t="s">
        <v>585</v>
      </c>
      <c r="D586" s="139" t="s">
        <v>153</v>
      </c>
      <c r="E586" s="139">
        <v>5</v>
      </c>
      <c r="F586" s="255">
        <f t="shared" si="42"/>
        <v>1.25</v>
      </c>
      <c r="G586" s="255">
        <f t="shared" si="43"/>
        <v>1.25</v>
      </c>
      <c r="H586" s="255">
        <f t="shared" si="44"/>
        <v>1.25</v>
      </c>
      <c r="I586" s="255">
        <f t="shared" si="45"/>
        <v>1.25</v>
      </c>
    </row>
    <row r="587" spans="1:9" s="2" customFormat="1" ht="15" customHeight="1" x14ac:dyDescent="0.25">
      <c r="A587" s="422"/>
      <c r="B587" s="271" t="s">
        <v>589</v>
      </c>
      <c r="C587" s="139" t="s">
        <v>585</v>
      </c>
      <c r="D587" s="139" t="s">
        <v>153</v>
      </c>
      <c r="E587" s="139">
        <v>5</v>
      </c>
      <c r="F587" s="255">
        <f t="shared" si="42"/>
        <v>1.25</v>
      </c>
      <c r="G587" s="255">
        <f t="shared" si="43"/>
        <v>1.25</v>
      </c>
      <c r="H587" s="255">
        <f t="shared" si="44"/>
        <v>1.25</v>
      </c>
      <c r="I587" s="255">
        <f t="shared" si="45"/>
        <v>1.25</v>
      </c>
    </row>
    <row r="588" spans="1:9" s="2" customFormat="1" ht="15" customHeight="1" x14ac:dyDescent="0.25">
      <c r="A588" s="422"/>
      <c r="B588" s="271" t="s">
        <v>590</v>
      </c>
      <c r="C588" s="139" t="s">
        <v>585</v>
      </c>
      <c r="D588" s="139" t="s">
        <v>153</v>
      </c>
      <c r="E588" s="139">
        <v>5</v>
      </c>
      <c r="F588" s="255">
        <f t="shared" si="42"/>
        <v>1.25</v>
      </c>
      <c r="G588" s="255">
        <f t="shared" si="43"/>
        <v>1.25</v>
      </c>
      <c r="H588" s="255">
        <f t="shared" si="44"/>
        <v>1.25</v>
      </c>
      <c r="I588" s="255">
        <f t="shared" si="45"/>
        <v>1.25</v>
      </c>
    </row>
    <row r="589" spans="1:9" s="2" customFormat="1" ht="15" customHeight="1" x14ac:dyDescent="0.25">
      <c r="A589" s="422"/>
      <c r="B589" s="271" t="s">
        <v>591</v>
      </c>
      <c r="C589" s="139" t="s">
        <v>585</v>
      </c>
      <c r="D589" s="139" t="s">
        <v>153</v>
      </c>
      <c r="E589" s="139">
        <v>5</v>
      </c>
      <c r="F589" s="255">
        <f t="shared" si="42"/>
        <v>1.25</v>
      </c>
      <c r="G589" s="255">
        <f t="shared" si="43"/>
        <v>1.25</v>
      </c>
      <c r="H589" s="255">
        <f t="shared" si="44"/>
        <v>1.25</v>
      </c>
      <c r="I589" s="255">
        <f t="shared" si="45"/>
        <v>1.25</v>
      </c>
    </row>
    <row r="590" spans="1:9" s="2" customFormat="1" ht="15" customHeight="1" x14ac:dyDescent="0.25">
      <c r="A590" s="422"/>
      <c r="B590" s="271" t="s">
        <v>592</v>
      </c>
      <c r="C590" s="139" t="s">
        <v>585</v>
      </c>
      <c r="D590" s="139" t="s">
        <v>153</v>
      </c>
      <c r="E590" s="139">
        <v>5</v>
      </c>
      <c r="F590" s="255">
        <f t="shared" si="42"/>
        <v>1.25</v>
      </c>
      <c r="G590" s="255">
        <f t="shared" si="43"/>
        <v>1.25</v>
      </c>
      <c r="H590" s="255">
        <f t="shared" si="44"/>
        <v>1.25</v>
      </c>
      <c r="I590" s="255">
        <f t="shared" si="45"/>
        <v>1.25</v>
      </c>
    </row>
    <row r="591" spans="1:9" s="2" customFormat="1" ht="15" customHeight="1" thickBot="1" x14ac:dyDescent="0.3">
      <c r="A591" s="420"/>
      <c r="B591" s="272" t="s">
        <v>593</v>
      </c>
      <c r="C591" s="141" t="s">
        <v>585</v>
      </c>
      <c r="D591" s="141" t="s">
        <v>153</v>
      </c>
      <c r="E591" s="139">
        <v>5</v>
      </c>
      <c r="F591" s="255">
        <f t="shared" si="42"/>
        <v>1.25</v>
      </c>
      <c r="G591" s="255">
        <f t="shared" si="43"/>
        <v>1.25</v>
      </c>
      <c r="H591" s="255">
        <f t="shared" si="44"/>
        <v>1.25</v>
      </c>
      <c r="I591" s="255">
        <f t="shared" si="45"/>
        <v>1.25</v>
      </c>
    </row>
    <row r="592" spans="1:9" s="2" customFormat="1" ht="15" customHeight="1" x14ac:dyDescent="0.25">
      <c r="A592" s="419">
        <v>2</v>
      </c>
      <c r="B592" s="273" t="s">
        <v>594</v>
      </c>
      <c r="C592" s="252" t="s">
        <v>595</v>
      </c>
      <c r="D592" s="252"/>
      <c r="E592" s="252"/>
      <c r="F592" s="255"/>
      <c r="G592" s="255"/>
      <c r="H592" s="255"/>
      <c r="I592" s="255"/>
    </row>
    <row r="593" spans="1:9" s="2" customFormat="1" ht="15" customHeight="1" x14ac:dyDescent="0.25">
      <c r="A593" s="422"/>
      <c r="B593" s="219" t="s">
        <v>596</v>
      </c>
      <c r="C593" s="139" t="s">
        <v>595</v>
      </c>
      <c r="D593" s="139" t="s">
        <v>153</v>
      </c>
      <c r="E593" s="139">
        <v>5</v>
      </c>
      <c r="F593" s="255">
        <f t="shared" si="42"/>
        <v>1.25</v>
      </c>
      <c r="G593" s="255">
        <f t="shared" si="43"/>
        <v>1.25</v>
      </c>
      <c r="H593" s="255">
        <f t="shared" si="44"/>
        <v>1.25</v>
      </c>
      <c r="I593" s="255">
        <f t="shared" si="45"/>
        <v>1.25</v>
      </c>
    </row>
    <row r="594" spans="1:9" s="2" customFormat="1" ht="15" customHeight="1" x14ac:dyDescent="0.25">
      <c r="A594" s="422"/>
      <c r="B594" s="219" t="s">
        <v>597</v>
      </c>
      <c r="C594" s="139" t="s">
        <v>595</v>
      </c>
      <c r="D594" s="139" t="s">
        <v>153</v>
      </c>
      <c r="E594" s="139">
        <v>5</v>
      </c>
      <c r="F594" s="255">
        <f t="shared" si="42"/>
        <v>1.25</v>
      </c>
      <c r="G594" s="255">
        <f t="shared" si="43"/>
        <v>1.25</v>
      </c>
      <c r="H594" s="255">
        <f t="shared" si="44"/>
        <v>1.25</v>
      </c>
      <c r="I594" s="255">
        <f t="shared" si="45"/>
        <v>1.25</v>
      </c>
    </row>
    <row r="595" spans="1:9" s="2" customFormat="1" ht="15" customHeight="1" x14ac:dyDescent="0.25">
      <c r="A595" s="422"/>
      <c r="B595" s="219" t="s">
        <v>598</v>
      </c>
      <c r="C595" s="139" t="s">
        <v>595</v>
      </c>
      <c r="D595" s="139" t="s">
        <v>153</v>
      </c>
      <c r="E595" s="139">
        <v>5</v>
      </c>
      <c r="F595" s="255">
        <f t="shared" si="42"/>
        <v>1.25</v>
      </c>
      <c r="G595" s="255">
        <f t="shared" si="43"/>
        <v>1.25</v>
      </c>
      <c r="H595" s="255">
        <f t="shared" si="44"/>
        <v>1.25</v>
      </c>
      <c r="I595" s="255">
        <f t="shared" si="45"/>
        <v>1.25</v>
      </c>
    </row>
    <row r="596" spans="1:9" s="2" customFormat="1" ht="15" customHeight="1" x14ac:dyDescent="0.25">
      <c r="A596" s="422"/>
      <c r="B596" s="219" t="s">
        <v>599</v>
      </c>
      <c r="C596" s="139" t="s">
        <v>600</v>
      </c>
      <c r="D596" s="139" t="s">
        <v>153</v>
      </c>
      <c r="E596" s="139">
        <v>5</v>
      </c>
      <c r="F596" s="255">
        <f t="shared" si="42"/>
        <v>1.25</v>
      </c>
      <c r="G596" s="255">
        <f t="shared" si="43"/>
        <v>1.25</v>
      </c>
      <c r="H596" s="255">
        <f t="shared" si="44"/>
        <v>1.25</v>
      </c>
      <c r="I596" s="255">
        <f t="shared" si="45"/>
        <v>1.25</v>
      </c>
    </row>
    <row r="597" spans="1:9" s="2" customFormat="1" ht="15" customHeight="1" thickBot="1" x14ac:dyDescent="0.3">
      <c r="A597" s="422"/>
      <c r="B597" s="274" t="s">
        <v>601</v>
      </c>
      <c r="C597" s="141" t="s">
        <v>595</v>
      </c>
      <c r="D597" s="141" t="s">
        <v>153</v>
      </c>
      <c r="E597" s="139">
        <v>5</v>
      </c>
      <c r="F597" s="255">
        <f t="shared" si="42"/>
        <v>1.25</v>
      </c>
      <c r="G597" s="255">
        <f t="shared" si="43"/>
        <v>1.25</v>
      </c>
      <c r="H597" s="255">
        <f t="shared" si="44"/>
        <v>1.25</v>
      </c>
      <c r="I597" s="255">
        <f t="shared" si="45"/>
        <v>1.25</v>
      </c>
    </row>
    <row r="598" spans="1:9" s="2" customFormat="1" ht="15" customHeight="1" thickTop="1" x14ac:dyDescent="0.25">
      <c r="A598" s="422"/>
      <c r="B598" s="219" t="s">
        <v>602</v>
      </c>
      <c r="C598" s="139" t="s">
        <v>595</v>
      </c>
      <c r="D598" s="139" t="s">
        <v>153</v>
      </c>
      <c r="E598" s="139">
        <v>5</v>
      </c>
      <c r="F598" s="255">
        <f t="shared" si="42"/>
        <v>1.25</v>
      </c>
      <c r="G598" s="255">
        <f t="shared" si="43"/>
        <v>1.25</v>
      </c>
      <c r="H598" s="255">
        <f t="shared" si="44"/>
        <v>1.25</v>
      </c>
      <c r="I598" s="255">
        <f t="shared" si="45"/>
        <v>1.25</v>
      </c>
    </row>
    <row r="599" spans="1:9" s="2" customFormat="1" ht="15" customHeight="1" x14ac:dyDescent="0.25">
      <c r="A599" s="422"/>
      <c r="B599" s="219" t="s">
        <v>603</v>
      </c>
      <c r="C599" s="139" t="s">
        <v>595</v>
      </c>
      <c r="D599" s="139" t="s">
        <v>153</v>
      </c>
      <c r="E599" s="139">
        <v>5</v>
      </c>
      <c r="F599" s="255">
        <f t="shared" si="42"/>
        <v>1.25</v>
      </c>
      <c r="G599" s="255">
        <f t="shared" si="43"/>
        <v>1.25</v>
      </c>
      <c r="H599" s="255">
        <f t="shared" si="44"/>
        <v>1.25</v>
      </c>
      <c r="I599" s="255">
        <f t="shared" si="45"/>
        <v>1.25</v>
      </c>
    </row>
    <row r="600" spans="1:9" s="2" customFormat="1" ht="15" customHeight="1" x14ac:dyDescent="0.25">
      <c r="A600" s="422"/>
      <c r="B600" s="219" t="s">
        <v>604</v>
      </c>
      <c r="C600" s="139" t="s">
        <v>595</v>
      </c>
      <c r="D600" s="139"/>
      <c r="E600" s="139">
        <v>5</v>
      </c>
      <c r="F600" s="255">
        <f t="shared" si="42"/>
        <v>1.25</v>
      </c>
      <c r="G600" s="255">
        <f t="shared" si="43"/>
        <v>1.25</v>
      </c>
      <c r="H600" s="255">
        <f t="shared" si="44"/>
        <v>1.25</v>
      </c>
      <c r="I600" s="255">
        <f t="shared" si="45"/>
        <v>1.25</v>
      </c>
    </row>
    <row r="601" spans="1:9" s="2" customFormat="1" ht="15" customHeight="1" x14ac:dyDescent="0.25">
      <c r="A601" s="422"/>
      <c r="B601" s="219" t="s">
        <v>605</v>
      </c>
      <c r="C601" s="139" t="s">
        <v>600</v>
      </c>
      <c r="D601" s="139" t="s">
        <v>153</v>
      </c>
      <c r="E601" s="139">
        <v>5</v>
      </c>
      <c r="F601" s="255">
        <f t="shared" si="42"/>
        <v>1.25</v>
      </c>
      <c r="G601" s="255">
        <f t="shared" si="43"/>
        <v>1.25</v>
      </c>
      <c r="H601" s="255">
        <f t="shared" si="44"/>
        <v>1.25</v>
      </c>
      <c r="I601" s="255">
        <f t="shared" si="45"/>
        <v>1.25</v>
      </c>
    </row>
    <row r="602" spans="1:9" s="2" customFormat="1" ht="15" customHeight="1" thickBot="1" x14ac:dyDescent="0.3">
      <c r="A602" s="420"/>
      <c r="B602" s="220" t="s">
        <v>606</v>
      </c>
      <c r="C602" s="222" t="s">
        <v>595</v>
      </c>
      <c r="D602" s="222" t="s">
        <v>153</v>
      </c>
      <c r="E602" s="139">
        <v>5</v>
      </c>
      <c r="F602" s="255">
        <f t="shared" si="42"/>
        <v>1.25</v>
      </c>
      <c r="G602" s="255">
        <f t="shared" si="43"/>
        <v>1.25</v>
      </c>
      <c r="H602" s="255">
        <f t="shared" si="44"/>
        <v>1.25</v>
      </c>
      <c r="I602" s="255">
        <f t="shared" si="45"/>
        <v>1.25</v>
      </c>
    </row>
    <row r="603" spans="1:9" s="2" customFormat="1" ht="15" customHeight="1" x14ac:dyDescent="0.25">
      <c r="A603" s="419">
        <v>3</v>
      </c>
      <c r="B603" s="275" t="s">
        <v>607</v>
      </c>
      <c r="C603" s="184"/>
      <c r="D603" s="184"/>
      <c r="E603" s="184"/>
      <c r="F603" s="255"/>
      <c r="G603" s="255"/>
      <c r="H603" s="255"/>
      <c r="I603" s="255"/>
    </row>
    <row r="604" spans="1:9" s="2" customFormat="1" ht="15" customHeight="1" x14ac:dyDescent="0.25">
      <c r="A604" s="422"/>
      <c r="B604" s="211" t="s">
        <v>608</v>
      </c>
      <c r="C604" s="137"/>
      <c r="D604" s="137"/>
      <c r="E604" s="137"/>
      <c r="F604" s="255"/>
      <c r="G604" s="255"/>
      <c r="H604" s="255"/>
      <c r="I604" s="255"/>
    </row>
    <row r="605" spans="1:9" s="2" customFormat="1" ht="15" customHeight="1" x14ac:dyDescent="0.25">
      <c r="A605" s="422"/>
      <c r="B605" s="219" t="s">
        <v>609</v>
      </c>
      <c r="C605" s="139"/>
      <c r="D605" s="139" t="s">
        <v>153</v>
      </c>
      <c r="E605" s="139">
        <v>5</v>
      </c>
      <c r="F605" s="255">
        <f t="shared" si="42"/>
        <v>1.25</v>
      </c>
      <c r="G605" s="255">
        <f t="shared" si="43"/>
        <v>1.25</v>
      </c>
      <c r="H605" s="255">
        <f t="shared" si="44"/>
        <v>1.25</v>
      </c>
      <c r="I605" s="255">
        <f t="shared" si="45"/>
        <v>1.25</v>
      </c>
    </row>
    <row r="606" spans="1:9" s="2" customFormat="1" ht="15" customHeight="1" x14ac:dyDescent="0.25">
      <c r="A606" s="422"/>
      <c r="B606" s="219" t="s">
        <v>610</v>
      </c>
      <c r="C606" s="139"/>
      <c r="D606" s="139" t="s">
        <v>153</v>
      </c>
      <c r="E606" s="139">
        <v>5</v>
      </c>
      <c r="F606" s="255">
        <f t="shared" si="42"/>
        <v>1.25</v>
      </c>
      <c r="G606" s="255">
        <f t="shared" si="43"/>
        <v>1.25</v>
      </c>
      <c r="H606" s="255">
        <f t="shared" si="44"/>
        <v>1.25</v>
      </c>
      <c r="I606" s="255">
        <f t="shared" si="45"/>
        <v>1.25</v>
      </c>
    </row>
    <row r="607" spans="1:9" s="2" customFormat="1" ht="15" customHeight="1" x14ac:dyDescent="0.25">
      <c r="A607" s="422"/>
      <c r="B607" s="219" t="s">
        <v>611</v>
      </c>
      <c r="C607" s="139"/>
      <c r="D607" s="139" t="s">
        <v>153</v>
      </c>
      <c r="E607" s="139">
        <v>5</v>
      </c>
      <c r="F607" s="255">
        <f t="shared" si="42"/>
        <v>1.25</v>
      </c>
      <c r="G607" s="255">
        <f t="shared" si="43"/>
        <v>1.25</v>
      </c>
      <c r="H607" s="255">
        <f t="shared" si="44"/>
        <v>1.25</v>
      </c>
      <c r="I607" s="255">
        <f t="shared" si="45"/>
        <v>1.25</v>
      </c>
    </row>
    <row r="608" spans="1:9" s="2" customFormat="1" ht="15" customHeight="1" x14ac:dyDescent="0.25">
      <c r="A608" s="422"/>
      <c r="B608" s="219" t="s">
        <v>612</v>
      </c>
      <c r="C608" s="139"/>
      <c r="D608" s="139" t="s">
        <v>153</v>
      </c>
      <c r="E608" s="139">
        <v>5</v>
      </c>
      <c r="F608" s="255">
        <f t="shared" si="42"/>
        <v>1.25</v>
      </c>
      <c r="G608" s="255">
        <f t="shared" si="43"/>
        <v>1.25</v>
      </c>
      <c r="H608" s="255">
        <f t="shared" si="44"/>
        <v>1.25</v>
      </c>
      <c r="I608" s="255">
        <f t="shared" si="45"/>
        <v>1.25</v>
      </c>
    </row>
    <row r="609" spans="1:9" s="2" customFormat="1" ht="15" customHeight="1" x14ac:dyDescent="0.25">
      <c r="A609" s="422"/>
      <c r="B609" s="219" t="s">
        <v>613</v>
      </c>
      <c r="C609" s="139"/>
      <c r="D609" s="139" t="s">
        <v>153</v>
      </c>
      <c r="E609" s="139">
        <v>5</v>
      </c>
      <c r="F609" s="255">
        <f t="shared" si="42"/>
        <v>1.25</v>
      </c>
      <c r="G609" s="255">
        <f t="shared" si="43"/>
        <v>1.25</v>
      </c>
      <c r="H609" s="255">
        <f t="shared" si="44"/>
        <v>1.25</v>
      </c>
      <c r="I609" s="255">
        <f t="shared" si="45"/>
        <v>1.25</v>
      </c>
    </row>
    <row r="610" spans="1:9" s="2" customFormat="1" ht="15" customHeight="1" x14ac:dyDescent="0.25">
      <c r="A610" s="422"/>
      <c r="B610" s="219" t="s">
        <v>614</v>
      </c>
      <c r="C610" s="139"/>
      <c r="D610" s="139" t="s">
        <v>153</v>
      </c>
      <c r="E610" s="139">
        <v>5</v>
      </c>
      <c r="F610" s="255">
        <f t="shared" si="42"/>
        <v>1.25</v>
      </c>
      <c r="G610" s="255">
        <f t="shared" si="43"/>
        <v>1.25</v>
      </c>
      <c r="H610" s="255">
        <f t="shared" si="44"/>
        <v>1.25</v>
      </c>
      <c r="I610" s="255">
        <f t="shared" si="45"/>
        <v>1.25</v>
      </c>
    </row>
    <row r="611" spans="1:9" s="2" customFormat="1" ht="15" customHeight="1" x14ac:dyDescent="0.25">
      <c r="A611" s="422"/>
      <c r="B611" s="219" t="s">
        <v>615</v>
      </c>
      <c r="C611" s="139"/>
      <c r="D611" s="139" t="s">
        <v>153</v>
      </c>
      <c r="E611" s="139">
        <v>5</v>
      </c>
      <c r="F611" s="255">
        <f t="shared" si="42"/>
        <v>1.25</v>
      </c>
      <c r="G611" s="255">
        <f t="shared" si="43"/>
        <v>1.25</v>
      </c>
      <c r="H611" s="255">
        <f t="shared" si="44"/>
        <v>1.25</v>
      </c>
      <c r="I611" s="255">
        <f t="shared" si="45"/>
        <v>1.25</v>
      </c>
    </row>
    <row r="612" spans="1:9" s="2" customFormat="1" ht="15" customHeight="1" x14ac:dyDescent="0.25">
      <c r="A612" s="422"/>
      <c r="B612" s="219" t="s">
        <v>616</v>
      </c>
      <c r="C612" s="139"/>
      <c r="D612" s="139" t="s">
        <v>153</v>
      </c>
      <c r="E612" s="139">
        <v>5</v>
      </c>
      <c r="F612" s="255">
        <f t="shared" si="42"/>
        <v>1.25</v>
      </c>
      <c r="G612" s="255">
        <f t="shared" si="43"/>
        <v>1.25</v>
      </c>
      <c r="H612" s="255">
        <f t="shared" si="44"/>
        <v>1.25</v>
      </c>
      <c r="I612" s="255">
        <f t="shared" si="45"/>
        <v>1.25</v>
      </c>
    </row>
    <row r="613" spans="1:9" s="2" customFormat="1" ht="15" customHeight="1" x14ac:dyDescent="0.25">
      <c r="A613" s="422"/>
      <c r="B613" s="219" t="s">
        <v>617</v>
      </c>
      <c r="C613" s="139"/>
      <c r="D613" s="139" t="s">
        <v>153</v>
      </c>
      <c r="E613" s="139">
        <v>5</v>
      </c>
      <c r="F613" s="255">
        <f t="shared" si="42"/>
        <v>1.25</v>
      </c>
      <c r="G613" s="255">
        <f t="shared" si="43"/>
        <v>1.25</v>
      </c>
      <c r="H613" s="255">
        <f t="shared" si="44"/>
        <v>1.25</v>
      </c>
      <c r="I613" s="255">
        <f t="shared" si="45"/>
        <v>1.25</v>
      </c>
    </row>
    <row r="614" spans="1:9" s="2" customFormat="1" ht="15" customHeight="1" x14ac:dyDescent="0.25">
      <c r="A614" s="422"/>
      <c r="B614" s="219" t="s">
        <v>618</v>
      </c>
      <c r="C614" s="139"/>
      <c r="D614" s="139" t="s">
        <v>153</v>
      </c>
      <c r="E614" s="139">
        <v>5</v>
      </c>
      <c r="F614" s="255">
        <f t="shared" si="42"/>
        <v>1.25</v>
      </c>
      <c r="G614" s="255">
        <f t="shared" si="43"/>
        <v>1.25</v>
      </c>
      <c r="H614" s="255">
        <f t="shared" si="44"/>
        <v>1.25</v>
      </c>
      <c r="I614" s="255">
        <f t="shared" si="45"/>
        <v>1.25</v>
      </c>
    </row>
    <row r="615" spans="1:9" s="2" customFormat="1" ht="15" customHeight="1" x14ac:dyDescent="0.25">
      <c r="A615" s="422"/>
      <c r="B615" s="219" t="s">
        <v>619</v>
      </c>
      <c r="C615" s="139"/>
      <c r="D615" s="139" t="s">
        <v>153</v>
      </c>
      <c r="E615" s="139">
        <v>5</v>
      </c>
      <c r="F615" s="255">
        <f t="shared" si="42"/>
        <v>1.25</v>
      </c>
      <c r="G615" s="255">
        <f t="shared" si="43"/>
        <v>1.25</v>
      </c>
      <c r="H615" s="255">
        <f t="shared" si="44"/>
        <v>1.25</v>
      </c>
      <c r="I615" s="255">
        <f t="shared" si="45"/>
        <v>1.25</v>
      </c>
    </row>
    <row r="616" spans="1:9" s="2" customFormat="1" ht="15" customHeight="1" x14ac:dyDescent="0.25">
      <c r="A616" s="422"/>
      <c r="B616" s="219" t="s">
        <v>620</v>
      </c>
      <c r="C616" s="139"/>
      <c r="D616" s="139" t="s">
        <v>153</v>
      </c>
      <c r="E616" s="139">
        <v>5</v>
      </c>
      <c r="F616" s="255">
        <f t="shared" si="42"/>
        <v>1.25</v>
      </c>
      <c r="G616" s="255">
        <f t="shared" si="43"/>
        <v>1.25</v>
      </c>
      <c r="H616" s="255">
        <f t="shared" si="44"/>
        <v>1.25</v>
      </c>
      <c r="I616" s="255">
        <f t="shared" si="45"/>
        <v>1.25</v>
      </c>
    </row>
    <row r="617" spans="1:9" s="2" customFormat="1" ht="15" customHeight="1" x14ac:dyDescent="0.25">
      <c r="A617" s="422"/>
      <c r="B617" s="219" t="s">
        <v>621</v>
      </c>
      <c r="C617" s="139"/>
      <c r="D617" s="139" t="s">
        <v>153</v>
      </c>
      <c r="E617" s="139">
        <v>5</v>
      </c>
      <c r="F617" s="255">
        <f t="shared" si="42"/>
        <v>1.25</v>
      </c>
      <c r="G617" s="255">
        <f t="shared" si="43"/>
        <v>1.25</v>
      </c>
      <c r="H617" s="255">
        <f t="shared" si="44"/>
        <v>1.25</v>
      </c>
      <c r="I617" s="255">
        <f t="shared" si="45"/>
        <v>1.25</v>
      </c>
    </row>
    <row r="618" spans="1:9" s="2" customFormat="1" ht="15" customHeight="1" x14ac:dyDescent="0.25">
      <c r="A618" s="422"/>
      <c r="B618" s="219" t="s">
        <v>622</v>
      </c>
      <c r="C618" s="139"/>
      <c r="D618" s="139" t="s">
        <v>153</v>
      </c>
      <c r="E618" s="139">
        <v>5</v>
      </c>
      <c r="F618" s="255">
        <f t="shared" si="42"/>
        <v>1.25</v>
      </c>
      <c r="G618" s="255">
        <f t="shared" si="43"/>
        <v>1.25</v>
      </c>
      <c r="H618" s="255">
        <f t="shared" si="44"/>
        <v>1.25</v>
      </c>
      <c r="I618" s="255">
        <f t="shared" si="45"/>
        <v>1.25</v>
      </c>
    </row>
    <row r="619" spans="1:9" s="2" customFormat="1" ht="15" customHeight="1" x14ac:dyDescent="0.25">
      <c r="A619" s="422"/>
      <c r="B619" s="219" t="s">
        <v>623</v>
      </c>
      <c r="C619" s="139"/>
      <c r="D619" s="139" t="s">
        <v>153</v>
      </c>
      <c r="E619" s="139">
        <v>5</v>
      </c>
      <c r="F619" s="255">
        <f t="shared" si="42"/>
        <v>1.25</v>
      </c>
      <c r="G619" s="255">
        <f t="shared" si="43"/>
        <v>1.25</v>
      </c>
      <c r="H619" s="255">
        <f t="shared" si="44"/>
        <v>1.25</v>
      </c>
      <c r="I619" s="255">
        <f t="shared" si="45"/>
        <v>1.25</v>
      </c>
    </row>
    <row r="620" spans="1:9" s="2" customFormat="1" ht="15" customHeight="1" x14ac:dyDescent="0.25">
      <c r="A620" s="422"/>
      <c r="B620" s="219" t="s">
        <v>624</v>
      </c>
      <c r="C620" s="139"/>
      <c r="D620" s="139" t="s">
        <v>153</v>
      </c>
      <c r="E620" s="139">
        <v>5</v>
      </c>
      <c r="F620" s="255">
        <f t="shared" si="42"/>
        <v>1.25</v>
      </c>
      <c r="G620" s="255">
        <f t="shared" si="43"/>
        <v>1.25</v>
      </c>
      <c r="H620" s="255">
        <f t="shared" si="44"/>
        <v>1.25</v>
      </c>
      <c r="I620" s="255">
        <f t="shared" si="45"/>
        <v>1.25</v>
      </c>
    </row>
    <row r="621" spans="1:9" s="2" customFormat="1" ht="15" customHeight="1" x14ac:dyDescent="0.25">
      <c r="A621" s="422"/>
      <c r="B621" s="219" t="s">
        <v>625</v>
      </c>
      <c r="C621" s="139"/>
      <c r="D621" s="139" t="s">
        <v>153</v>
      </c>
      <c r="E621" s="139">
        <v>5</v>
      </c>
      <c r="F621" s="255">
        <f t="shared" si="42"/>
        <v>1.25</v>
      </c>
      <c r="G621" s="255">
        <f t="shared" si="43"/>
        <v>1.25</v>
      </c>
      <c r="H621" s="255">
        <f t="shared" si="44"/>
        <v>1.25</v>
      </c>
      <c r="I621" s="255">
        <f t="shared" si="45"/>
        <v>1.25</v>
      </c>
    </row>
    <row r="622" spans="1:9" s="2" customFormat="1" ht="15" customHeight="1" x14ac:dyDescent="0.25">
      <c r="A622" s="422"/>
      <c r="B622" s="219" t="s">
        <v>626</v>
      </c>
      <c r="C622" s="139"/>
      <c r="D622" s="139" t="s">
        <v>153</v>
      </c>
      <c r="E622" s="139">
        <v>5</v>
      </c>
      <c r="F622" s="255">
        <f t="shared" si="42"/>
        <v>1.25</v>
      </c>
      <c r="G622" s="255">
        <f t="shared" si="43"/>
        <v>1.25</v>
      </c>
      <c r="H622" s="255">
        <f t="shared" si="44"/>
        <v>1.25</v>
      </c>
      <c r="I622" s="255">
        <f t="shared" si="45"/>
        <v>1.25</v>
      </c>
    </row>
    <row r="623" spans="1:9" s="2" customFormat="1" ht="15" customHeight="1" x14ac:dyDescent="0.25">
      <c r="A623" s="422"/>
      <c r="B623" s="219" t="s">
        <v>627</v>
      </c>
      <c r="C623" s="139"/>
      <c r="D623" s="139" t="s">
        <v>153</v>
      </c>
      <c r="E623" s="139">
        <v>5</v>
      </c>
      <c r="F623" s="255">
        <f t="shared" si="42"/>
        <v>1.25</v>
      </c>
      <c r="G623" s="255">
        <f t="shared" si="43"/>
        <v>1.25</v>
      </c>
      <c r="H623" s="255">
        <f t="shared" si="44"/>
        <v>1.25</v>
      </c>
      <c r="I623" s="255">
        <f t="shared" si="45"/>
        <v>1.25</v>
      </c>
    </row>
    <row r="624" spans="1:9" s="2" customFormat="1" ht="15" customHeight="1" x14ac:dyDescent="0.25">
      <c r="A624" s="422"/>
      <c r="B624" s="219" t="s">
        <v>628</v>
      </c>
      <c r="C624" s="139"/>
      <c r="D624" s="139" t="s">
        <v>153</v>
      </c>
      <c r="E624" s="139">
        <v>5</v>
      </c>
      <c r="F624" s="255">
        <f t="shared" si="42"/>
        <v>1.25</v>
      </c>
      <c r="G624" s="255">
        <f t="shared" si="43"/>
        <v>1.25</v>
      </c>
      <c r="H624" s="255">
        <f t="shared" si="44"/>
        <v>1.25</v>
      </c>
      <c r="I624" s="255">
        <f t="shared" si="45"/>
        <v>1.25</v>
      </c>
    </row>
    <row r="625" spans="1:9" s="2" customFormat="1" ht="15" customHeight="1" x14ac:dyDescent="0.25">
      <c r="A625" s="422"/>
      <c r="B625" s="219" t="s">
        <v>629</v>
      </c>
      <c r="C625" s="139"/>
      <c r="D625" s="139" t="s">
        <v>153</v>
      </c>
      <c r="E625" s="139">
        <v>5</v>
      </c>
      <c r="F625" s="255">
        <f t="shared" si="42"/>
        <v>1.25</v>
      </c>
      <c r="G625" s="255">
        <f t="shared" si="43"/>
        <v>1.25</v>
      </c>
      <c r="H625" s="255">
        <f t="shared" si="44"/>
        <v>1.25</v>
      </c>
      <c r="I625" s="255">
        <f t="shared" si="45"/>
        <v>1.25</v>
      </c>
    </row>
    <row r="626" spans="1:9" s="2" customFormat="1" ht="15" customHeight="1" x14ac:dyDescent="0.25">
      <c r="A626" s="422"/>
      <c r="B626" s="219" t="s">
        <v>630</v>
      </c>
      <c r="C626" s="139"/>
      <c r="D626" s="139" t="s">
        <v>153</v>
      </c>
      <c r="E626" s="139">
        <v>4</v>
      </c>
      <c r="F626" s="255">
        <f t="shared" si="42"/>
        <v>1</v>
      </c>
      <c r="G626" s="255">
        <f t="shared" si="43"/>
        <v>1</v>
      </c>
      <c r="H626" s="255">
        <f t="shared" si="44"/>
        <v>1</v>
      </c>
      <c r="I626" s="255">
        <f t="shared" si="45"/>
        <v>1</v>
      </c>
    </row>
    <row r="627" spans="1:9" s="2" customFormat="1" ht="15" customHeight="1" x14ac:dyDescent="0.25">
      <c r="A627" s="422"/>
      <c r="B627" s="219" t="s">
        <v>631</v>
      </c>
      <c r="C627" s="139"/>
      <c r="D627" s="139" t="s">
        <v>153</v>
      </c>
      <c r="E627" s="139">
        <v>4</v>
      </c>
      <c r="F627" s="255">
        <f t="shared" si="42"/>
        <v>1</v>
      </c>
      <c r="G627" s="255">
        <f t="shared" si="43"/>
        <v>1</v>
      </c>
      <c r="H627" s="255">
        <f t="shared" si="44"/>
        <v>1</v>
      </c>
      <c r="I627" s="255">
        <f t="shared" si="45"/>
        <v>1</v>
      </c>
    </row>
    <row r="628" spans="1:9" s="2" customFormat="1" ht="15" customHeight="1" thickBot="1" x14ac:dyDescent="0.3">
      <c r="A628" s="420"/>
      <c r="B628" s="220" t="s">
        <v>632</v>
      </c>
      <c r="C628" s="222"/>
      <c r="D628" s="222" t="s">
        <v>153</v>
      </c>
      <c r="E628" s="222">
        <v>4</v>
      </c>
      <c r="F628" s="255">
        <f t="shared" si="42"/>
        <v>1</v>
      </c>
      <c r="G628" s="255">
        <f t="shared" si="43"/>
        <v>1</v>
      </c>
      <c r="H628" s="255">
        <f t="shared" si="44"/>
        <v>1</v>
      </c>
      <c r="I628" s="255">
        <f t="shared" si="45"/>
        <v>1</v>
      </c>
    </row>
    <row r="629" spans="1:9" s="2" customFormat="1" ht="15" customHeight="1" x14ac:dyDescent="0.25">
      <c r="A629" s="419">
        <v>4</v>
      </c>
      <c r="B629" s="276" t="s">
        <v>633</v>
      </c>
      <c r="C629" s="277" t="s">
        <v>634</v>
      </c>
      <c r="D629" s="277" t="s">
        <v>153</v>
      </c>
      <c r="E629" s="277"/>
      <c r="F629" s="255"/>
      <c r="G629" s="255"/>
      <c r="H629" s="255"/>
      <c r="I629" s="255"/>
    </row>
    <row r="630" spans="1:9" s="2" customFormat="1" ht="15" customHeight="1" x14ac:dyDescent="0.25">
      <c r="A630" s="422"/>
      <c r="B630" s="219" t="s">
        <v>635</v>
      </c>
      <c r="C630" s="139"/>
      <c r="D630" s="139" t="s">
        <v>153</v>
      </c>
      <c r="E630" s="139">
        <v>5</v>
      </c>
      <c r="F630" s="255">
        <f t="shared" si="42"/>
        <v>1.25</v>
      </c>
      <c r="G630" s="255">
        <f t="shared" si="43"/>
        <v>1.25</v>
      </c>
      <c r="H630" s="255">
        <f t="shared" si="44"/>
        <v>1.25</v>
      </c>
      <c r="I630" s="255">
        <f t="shared" si="45"/>
        <v>1.25</v>
      </c>
    </row>
    <row r="631" spans="1:9" s="2" customFormat="1" ht="15" customHeight="1" x14ac:dyDescent="0.25">
      <c r="A631" s="422"/>
      <c r="B631" s="219" t="s">
        <v>636</v>
      </c>
      <c r="C631" s="139"/>
      <c r="D631" s="139" t="s">
        <v>153</v>
      </c>
      <c r="E631" s="139">
        <v>5</v>
      </c>
      <c r="F631" s="255">
        <f t="shared" si="42"/>
        <v>1.25</v>
      </c>
      <c r="G631" s="255">
        <f t="shared" si="43"/>
        <v>1.25</v>
      </c>
      <c r="H631" s="255">
        <f t="shared" si="44"/>
        <v>1.25</v>
      </c>
      <c r="I631" s="255">
        <f t="shared" si="45"/>
        <v>1.25</v>
      </c>
    </row>
    <row r="632" spans="1:9" s="2" customFormat="1" ht="15" customHeight="1" x14ac:dyDescent="0.25">
      <c r="A632" s="422"/>
      <c r="B632" s="219" t="s">
        <v>637</v>
      </c>
      <c r="C632" s="139"/>
      <c r="D632" s="139" t="s">
        <v>153</v>
      </c>
      <c r="E632" s="139">
        <v>5</v>
      </c>
      <c r="F632" s="255">
        <f t="shared" si="42"/>
        <v>1.25</v>
      </c>
      <c r="G632" s="255">
        <f t="shared" si="43"/>
        <v>1.25</v>
      </c>
      <c r="H632" s="255">
        <f t="shared" si="44"/>
        <v>1.25</v>
      </c>
      <c r="I632" s="255">
        <f t="shared" si="45"/>
        <v>1.25</v>
      </c>
    </row>
    <row r="633" spans="1:9" s="2" customFormat="1" ht="15" customHeight="1" x14ac:dyDescent="0.25">
      <c r="A633" s="422"/>
      <c r="B633" s="219" t="s">
        <v>638</v>
      </c>
      <c r="C633" s="139"/>
      <c r="D633" s="139" t="s">
        <v>153</v>
      </c>
      <c r="E633" s="139">
        <v>5</v>
      </c>
      <c r="F633" s="255">
        <f t="shared" si="42"/>
        <v>1.25</v>
      </c>
      <c r="G633" s="255">
        <f t="shared" si="43"/>
        <v>1.25</v>
      </c>
      <c r="H633" s="255">
        <f t="shared" si="44"/>
        <v>1.25</v>
      </c>
      <c r="I633" s="255">
        <f t="shared" si="45"/>
        <v>1.25</v>
      </c>
    </row>
    <row r="634" spans="1:9" s="2" customFormat="1" ht="15" customHeight="1" x14ac:dyDescent="0.25">
      <c r="A634" s="422"/>
      <c r="B634" s="219" t="s">
        <v>639</v>
      </c>
      <c r="C634" s="139"/>
      <c r="D634" s="139" t="s">
        <v>153</v>
      </c>
      <c r="E634" s="139">
        <v>5</v>
      </c>
      <c r="F634" s="255">
        <f t="shared" si="42"/>
        <v>1.25</v>
      </c>
      <c r="G634" s="255">
        <f t="shared" si="43"/>
        <v>1.25</v>
      </c>
      <c r="H634" s="255">
        <f t="shared" si="44"/>
        <v>1.25</v>
      </c>
      <c r="I634" s="255">
        <f t="shared" si="45"/>
        <v>1.25</v>
      </c>
    </row>
    <row r="635" spans="1:9" s="2" customFormat="1" ht="15" customHeight="1" x14ac:dyDescent="0.25">
      <c r="A635" s="422"/>
      <c r="B635" s="219" t="s">
        <v>640</v>
      </c>
      <c r="C635" s="139"/>
      <c r="D635" s="139"/>
      <c r="E635" s="139">
        <v>5</v>
      </c>
      <c r="F635" s="255">
        <f t="shared" si="42"/>
        <v>1.25</v>
      </c>
      <c r="G635" s="255">
        <f t="shared" si="43"/>
        <v>1.25</v>
      </c>
      <c r="H635" s="255">
        <f t="shared" si="44"/>
        <v>1.25</v>
      </c>
      <c r="I635" s="255">
        <f t="shared" si="45"/>
        <v>1.25</v>
      </c>
    </row>
    <row r="636" spans="1:9" s="2" customFormat="1" ht="15" customHeight="1" x14ac:dyDescent="0.25">
      <c r="A636" s="422"/>
      <c r="B636" s="219" t="s">
        <v>641</v>
      </c>
      <c r="C636" s="139"/>
      <c r="D636" s="139"/>
      <c r="E636" s="139">
        <v>5</v>
      </c>
      <c r="F636" s="255">
        <f t="shared" si="42"/>
        <v>1.25</v>
      </c>
      <c r="G636" s="255">
        <f t="shared" si="43"/>
        <v>1.25</v>
      </c>
      <c r="H636" s="255">
        <f t="shared" si="44"/>
        <v>1.25</v>
      </c>
      <c r="I636" s="255">
        <f t="shared" si="45"/>
        <v>1.25</v>
      </c>
    </row>
    <row r="637" spans="1:9" s="2" customFormat="1" ht="15" customHeight="1" thickBot="1" x14ac:dyDescent="0.3">
      <c r="A637" s="420"/>
      <c r="B637" s="220" t="s">
        <v>642</v>
      </c>
      <c r="C637" s="222"/>
      <c r="D637" s="222" t="s">
        <v>153</v>
      </c>
      <c r="E637" s="139">
        <v>5</v>
      </c>
      <c r="F637" s="255">
        <f t="shared" si="42"/>
        <v>1.25</v>
      </c>
      <c r="G637" s="255">
        <f t="shared" si="43"/>
        <v>1.25</v>
      </c>
      <c r="H637" s="255">
        <f t="shared" si="44"/>
        <v>1.25</v>
      </c>
      <c r="I637" s="255">
        <f t="shared" si="45"/>
        <v>1.25</v>
      </c>
    </row>
    <row r="638" spans="1:9" s="2" customFormat="1" ht="15" customHeight="1" x14ac:dyDescent="0.25">
      <c r="A638" s="419">
        <v>5</v>
      </c>
      <c r="B638" s="278" t="s">
        <v>643</v>
      </c>
      <c r="C638" s="277" t="s">
        <v>644</v>
      </c>
      <c r="D638" s="277"/>
      <c r="E638" s="277"/>
      <c r="F638" s="255"/>
      <c r="G638" s="255"/>
      <c r="H638" s="255"/>
      <c r="I638" s="255"/>
    </row>
    <row r="639" spans="1:9" s="2" customFormat="1" ht="15" customHeight="1" x14ac:dyDescent="0.25">
      <c r="A639" s="422"/>
      <c r="B639" s="219" t="s">
        <v>645</v>
      </c>
      <c r="C639" s="139"/>
      <c r="D639" s="139" t="s">
        <v>153</v>
      </c>
      <c r="E639" s="139">
        <v>5</v>
      </c>
      <c r="F639" s="255">
        <f t="shared" si="42"/>
        <v>1.25</v>
      </c>
      <c r="G639" s="255">
        <f t="shared" si="43"/>
        <v>1.25</v>
      </c>
      <c r="H639" s="255">
        <f t="shared" si="44"/>
        <v>1.25</v>
      </c>
      <c r="I639" s="255">
        <f t="shared" si="45"/>
        <v>1.25</v>
      </c>
    </row>
    <row r="640" spans="1:9" s="2" customFormat="1" ht="15" customHeight="1" x14ac:dyDescent="0.25">
      <c r="A640" s="422"/>
      <c r="B640" s="219" t="s">
        <v>646</v>
      </c>
      <c r="C640" s="139"/>
      <c r="D640" s="139" t="s">
        <v>153</v>
      </c>
      <c r="E640" s="139">
        <v>5</v>
      </c>
      <c r="F640" s="255">
        <f t="shared" si="42"/>
        <v>1.25</v>
      </c>
      <c r="G640" s="255">
        <f t="shared" si="43"/>
        <v>1.25</v>
      </c>
      <c r="H640" s="255">
        <f t="shared" si="44"/>
        <v>1.25</v>
      </c>
      <c r="I640" s="255">
        <f t="shared" si="45"/>
        <v>1.25</v>
      </c>
    </row>
    <row r="641" spans="1:9" s="2" customFormat="1" ht="15" customHeight="1" x14ac:dyDescent="0.25">
      <c r="A641" s="422"/>
      <c r="B641" s="219" t="s">
        <v>647</v>
      </c>
      <c r="C641" s="139"/>
      <c r="D641" s="139" t="s">
        <v>153</v>
      </c>
      <c r="E641" s="139">
        <v>5</v>
      </c>
      <c r="F641" s="255">
        <f t="shared" si="42"/>
        <v>1.25</v>
      </c>
      <c r="G641" s="255">
        <f t="shared" si="43"/>
        <v>1.25</v>
      </c>
      <c r="H641" s="255">
        <f t="shared" si="44"/>
        <v>1.25</v>
      </c>
      <c r="I641" s="255">
        <f t="shared" si="45"/>
        <v>1.25</v>
      </c>
    </row>
    <row r="642" spans="1:9" s="2" customFormat="1" ht="15" customHeight="1" x14ac:dyDescent="0.25">
      <c r="A642" s="422"/>
      <c r="B642" s="219" t="s">
        <v>648</v>
      </c>
      <c r="C642" s="139"/>
      <c r="D642" s="139" t="s">
        <v>153</v>
      </c>
      <c r="E642" s="139">
        <v>5</v>
      </c>
      <c r="F642" s="255">
        <f t="shared" si="42"/>
        <v>1.25</v>
      </c>
      <c r="G642" s="255">
        <f t="shared" si="43"/>
        <v>1.25</v>
      </c>
      <c r="H642" s="255">
        <f t="shared" si="44"/>
        <v>1.25</v>
      </c>
      <c r="I642" s="255">
        <f t="shared" si="45"/>
        <v>1.25</v>
      </c>
    </row>
    <row r="643" spans="1:9" s="2" customFormat="1" ht="15" customHeight="1" x14ac:dyDescent="0.25">
      <c r="A643" s="422"/>
      <c r="B643" s="219" t="s">
        <v>649</v>
      </c>
      <c r="C643" s="139"/>
      <c r="D643" s="139" t="s">
        <v>153</v>
      </c>
      <c r="E643" s="139">
        <v>5</v>
      </c>
      <c r="F643" s="255">
        <f t="shared" si="42"/>
        <v>1.25</v>
      </c>
      <c r="G643" s="255">
        <f t="shared" si="43"/>
        <v>1.25</v>
      </c>
      <c r="H643" s="255">
        <f t="shared" si="44"/>
        <v>1.25</v>
      </c>
      <c r="I643" s="255">
        <f t="shared" si="45"/>
        <v>1.25</v>
      </c>
    </row>
    <row r="644" spans="1:9" s="2" customFormat="1" ht="15" customHeight="1" x14ac:dyDescent="0.25">
      <c r="A644" s="422"/>
      <c r="B644" s="219" t="s">
        <v>650</v>
      </c>
      <c r="C644" s="139"/>
      <c r="D644" s="139" t="s">
        <v>153</v>
      </c>
      <c r="E644" s="139">
        <v>5</v>
      </c>
      <c r="F644" s="255">
        <f t="shared" si="42"/>
        <v>1.25</v>
      </c>
      <c r="G644" s="255">
        <f t="shared" si="43"/>
        <v>1.25</v>
      </c>
      <c r="H644" s="255">
        <f t="shared" si="44"/>
        <v>1.25</v>
      </c>
      <c r="I644" s="255">
        <f t="shared" si="45"/>
        <v>1.25</v>
      </c>
    </row>
    <row r="645" spans="1:9" s="2" customFormat="1" ht="15" customHeight="1" x14ac:dyDescent="0.25">
      <c r="A645" s="422"/>
      <c r="B645" s="219" t="s">
        <v>651</v>
      </c>
      <c r="C645" s="139"/>
      <c r="D645" s="139" t="s">
        <v>153</v>
      </c>
      <c r="E645" s="139">
        <v>5</v>
      </c>
      <c r="F645" s="255">
        <f t="shared" si="42"/>
        <v>1.25</v>
      </c>
      <c r="G645" s="255">
        <f t="shared" si="43"/>
        <v>1.25</v>
      </c>
      <c r="H645" s="255">
        <f t="shared" si="44"/>
        <v>1.25</v>
      </c>
      <c r="I645" s="255">
        <f t="shared" si="45"/>
        <v>1.25</v>
      </c>
    </row>
    <row r="646" spans="1:9" s="2" customFormat="1" ht="15" customHeight="1" thickBot="1" x14ac:dyDescent="0.3">
      <c r="A646" s="420"/>
      <c r="B646" s="220" t="s">
        <v>652</v>
      </c>
      <c r="C646" s="222"/>
      <c r="D646" s="222" t="s">
        <v>153</v>
      </c>
      <c r="E646" s="139">
        <v>5</v>
      </c>
      <c r="F646" s="255">
        <f t="shared" si="42"/>
        <v>1.25</v>
      </c>
      <c r="G646" s="255">
        <f t="shared" si="43"/>
        <v>1.25</v>
      </c>
      <c r="H646" s="255">
        <f t="shared" si="44"/>
        <v>1.25</v>
      </c>
      <c r="I646" s="255">
        <f t="shared" si="45"/>
        <v>1.25</v>
      </c>
    </row>
    <row r="647" spans="1:9" s="2" customFormat="1" ht="15" customHeight="1" x14ac:dyDescent="0.25">
      <c r="A647" s="419">
        <v>6</v>
      </c>
      <c r="B647" s="273" t="s">
        <v>653</v>
      </c>
      <c r="C647" s="252" t="s">
        <v>654</v>
      </c>
      <c r="D647" s="252"/>
      <c r="E647" s="252"/>
      <c r="F647" s="255"/>
      <c r="G647" s="255"/>
      <c r="H647" s="255"/>
      <c r="I647" s="255"/>
    </row>
    <row r="648" spans="1:9" s="2" customFormat="1" ht="15" customHeight="1" x14ac:dyDescent="0.25">
      <c r="A648" s="422"/>
      <c r="B648" s="219" t="s">
        <v>655</v>
      </c>
      <c r="C648" s="139"/>
      <c r="D648" s="139" t="s">
        <v>153</v>
      </c>
      <c r="E648" s="139">
        <v>5</v>
      </c>
      <c r="F648" s="255">
        <f t="shared" ref="F648:F665" si="46">E648/4</f>
        <v>1.25</v>
      </c>
      <c r="G648" s="255">
        <f t="shared" ref="G648:G665" si="47">E648/4</f>
        <v>1.25</v>
      </c>
      <c r="H648" s="255">
        <f t="shared" ref="H648:H665" si="48">E648/4</f>
        <v>1.25</v>
      </c>
      <c r="I648" s="255">
        <f t="shared" ref="I648:I665" si="49">E648/4</f>
        <v>1.25</v>
      </c>
    </row>
    <row r="649" spans="1:9" s="2" customFormat="1" ht="15" customHeight="1" thickBot="1" x14ac:dyDescent="0.3">
      <c r="A649" s="420"/>
      <c r="B649" s="279" t="s">
        <v>656</v>
      </c>
      <c r="C649" s="270"/>
      <c r="D649" s="270" t="s">
        <v>153</v>
      </c>
      <c r="E649" s="270">
        <v>5</v>
      </c>
      <c r="F649" s="255">
        <f t="shared" si="46"/>
        <v>1.25</v>
      </c>
      <c r="G649" s="255">
        <f t="shared" si="47"/>
        <v>1.25</v>
      </c>
      <c r="H649" s="255">
        <f t="shared" si="48"/>
        <v>1.25</v>
      </c>
      <c r="I649" s="255">
        <f t="shared" si="49"/>
        <v>1.25</v>
      </c>
    </row>
    <row r="650" spans="1:9" s="2" customFormat="1" ht="15" customHeight="1" x14ac:dyDescent="0.25">
      <c r="A650" s="419">
        <v>7</v>
      </c>
      <c r="B650" s="276" t="s">
        <v>657</v>
      </c>
      <c r="C650" s="277" t="s">
        <v>658</v>
      </c>
      <c r="D650" s="277"/>
      <c r="E650" s="277"/>
      <c r="F650" s="255"/>
      <c r="G650" s="255"/>
      <c r="H650" s="255"/>
      <c r="I650" s="255"/>
    </row>
    <row r="651" spans="1:9" s="2" customFormat="1" ht="15" customHeight="1" x14ac:dyDescent="0.25">
      <c r="A651" s="422"/>
      <c r="B651" s="219" t="s">
        <v>659</v>
      </c>
      <c r="C651" s="139"/>
      <c r="D651" s="139" t="s">
        <v>153</v>
      </c>
      <c r="E651" s="139">
        <v>5</v>
      </c>
      <c r="F651" s="255">
        <f t="shared" si="46"/>
        <v>1.25</v>
      </c>
      <c r="G651" s="255">
        <f t="shared" si="47"/>
        <v>1.25</v>
      </c>
      <c r="H651" s="255">
        <f t="shared" si="48"/>
        <v>1.25</v>
      </c>
      <c r="I651" s="255">
        <f t="shared" si="49"/>
        <v>1.25</v>
      </c>
    </row>
    <row r="652" spans="1:9" s="2" customFormat="1" ht="15" customHeight="1" thickBot="1" x14ac:dyDescent="0.3">
      <c r="A652" s="420"/>
      <c r="B652" s="220" t="s">
        <v>660</v>
      </c>
      <c r="C652" s="222"/>
      <c r="D652" s="222" t="s">
        <v>153</v>
      </c>
      <c r="E652" s="222">
        <v>5</v>
      </c>
      <c r="F652" s="255">
        <f t="shared" si="46"/>
        <v>1.25</v>
      </c>
      <c r="G652" s="255">
        <f t="shared" si="47"/>
        <v>1.25</v>
      </c>
      <c r="H652" s="255">
        <f t="shared" si="48"/>
        <v>1.25</v>
      </c>
      <c r="I652" s="255">
        <f t="shared" si="49"/>
        <v>1.25</v>
      </c>
    </row>
    <row r="653" spans="1:9" s="2" customFormat="1" ht="15" customHeight="1" x14ac:dyDescent="0.25">
      <c r="A653" s="422">
        <v>8</v>
      </c>
      <c r="B653" s="273" t="s">
        <v>661</v>
      </c>
      <c r="C653" s="252" t="s">
        <v>662</v>
      </c>
      <c r="D653" s="252"/>
      <c r="E653" s="252"/>
      <c r="F653" s="255"/>
      <c r="G653" s="255"/>
      <c r="H653" s="255"/>
      <c r="I653" s="255"/>
    </row>
    <row r="654" spans="1:9" s="2" customFormat="1" ht="15" customHeight="1" x14ac:dyDescent="0.25">
      <c r="A654" s="422"/>
      <c r="B654" s="219" t="s">
        <v>663</v>
      </c>
      <c r="C654" s="139"/>
      <c r="D654" s="139" t="s">
        <v>153</v>
      </c>
      <c r="E654" s="139">
        <v>5</v>
      </c>
      <c r="F654" s="255">
        <f t="shared" si="46"/>
        <v>1.25</v>
      </c>
      <c r="G654" s="255">
        <f t="shared" si="47"/>
        <v>1.25</v>
      </c>
      <c r="H654" s="255">
        <f t="shared" si="48"/>
        <v>1.25</v>
      </c>
      <c r="I654" s="255">
        <f t="shared" si="49"/>
        <v>1.25</v>
      </c>
    </row>
    <row r="655" spans="1:9" s="2" customFormat="1" ht="15" customHeight="1" thickBot="1" x14ac:dyDescent="0.3">
      <c r="A655" s="422"/>
      <c r="B655" s="279" t="s">
        <v>664</v>
      </c>
      <c r="C655" s="270"/>
      <c r="D655" s="270" t="s">
        <v>153</v>
      </c>
      <c r="E655" s="270">
        <v>5</v>
      </c>
      <c r="F655" s="255">
        <f t="shared" si="46"/>
        <v>1.25</v>
      </c>
      <c r="G655" s="255">
        <f t="shared" si="47"/>
        <v>1.25</v>
      </c>
      <c r="H655" s="255">
        <f t="shared" si="48"/>
        <v>1.25</v>
      </c>
      <c r="I655" s="255">
        <f t="shared" si="49"/>
        <v>1.25</v>
      </c>
    </row>
    <row r="656" spans="1:9" s="2" customFormat="1" ht="15" customHeight="1" x14ac:dyDescent="0.25">
      <c r="A656" s="419">
        <v>9</v>
      </c>
      <c r="B656" s="278" t="s">
        <v>665</v>
      </c>
      <c r="C656" s="277" t="s">
        <v>666</v>
      </c>
      <c r="D656" s="277" t="s">
        <v>153</v>
      </c>
      <c r="E656" s="277"/>
      <c r="F656" s="255"/>
      <c r="G656" s="255"/>
      <c r="H656" s="255"/>
      <c r="I656" s="255"/>
    </row>
    <row r="657" spans="1:10" s="2" customFormat="1" ht="15" customHeight="1" x14ac:dyDescent="0.25">
      <c r="A657" s="422"/>
      <c r="B657" s="219" t="s">
        <v>667</v>
      </c>
      <c r="C657" s="139"/>
      <c r="D657" s="139" t="s">
        <v>153</v>
      </c>
      <c r="E657" s="139">
        <v>5</v>
      </c>
      <c r="F657" s="255">
        <f t="shared" si="46"/>
        <v>1.25</v>
      </c>
      <c r="G657" s="255">
        <f t="shared" si="47"/>
        <v>1.25</v>
      </c>
      <c r="H657" s="255">
        <f t="shared" si="48"/>
        <v>1.25</v>
      </c>
      <c r="I657" s="255">
        <f t="shared" si="49"/>
        <v>1.25</v>
      </c>
    </row>
    <row r="658" spans="1:10" s="2" customFormat="1" ht="15" customHeight="1" x14ac:dyDescent="0.25">
      <c r="A658" s="422"/>
      <c r="B658" s="219" t="s">
        <v>668</v>
      </c>
      <c r="C658" s="139"/>
      <c r="D658" s="139" t="s">
        <v>153</v>
      </c>
      <c r="E658" s="139">
        <v>5</v>
      </c>
      <c r="F658" s="255">
        <f t="shared" si="46"/>
        <v>1.25</v>
      </c>
      <c r="G658" s="255">
        <f t="shared" si="47"/>
        <v>1.25</v>
      </c>
      <c r="H658" s="255">
        <f t="shared" si="48"/>
        <v>1.25</v>
      </c>
      <c r="I658" s="255">
        <f t="shared" si="49"/>
        <v>1.25</v>
      </c>
    </row>
    <row r="659" spans="1:10" s="2" customFormat="1" ht="15" customHeight="1" thickBot="1" x14ac:dyDescent="0.3">
      <c r="A659" s="420"/>
      <c r="B659" s="220" t="s">
        <v>669</v>
      </c>
      <c r="C659" s="222"/>
      <c r="D659" s="222" t="s">
        <v>153</v>
      </c>
      <c r="E659" s="222">
        <v>5</v>
      </c>
      <c r="F659" s="255">
        <f t="shared" si="46"/>
        <v>1.25</v>
      </c>
      <c r="G659" s="255">
        <f t="shared" si="47"/>
        <v>1.25</v>
      </c>
      <c r="H659" s="255">
        <f t="shared" si="48"/>
        <v>1.25</v>
      </c>
      <c r="I659" s="255">
        <f t="shared" si="49"/>
        <v>1.25</v>
      </c>
    </row>
    <row r="660" spans="1:10" s="2" customFormat="1" ht="30.75" customHeight="1" x14ac:dyDescent="0.25">
      <c r="A660" s="422">
        <v>10</v>
      </c>
      <c r="B660" s="280" t="s">
        <v>670</v>
      </c>
      <c r="C660" s="139"/>
      <c r="D660" s="139" t="s">
        <v>153</v>
      </c>
      <c r="E660" s="139">
        <v>3</v>
      </c>
      <c r="F660" s="255">
        <f>E660/4</f>
        <v>0.75</v>
      </c>
      <c r="G660" s="255">
        <f t="shared" si="47"/>
        <v>0.75</v>
      </c>
      <c r="H660" s="255">
        <f t="shared" si="48"/>
        <v>0.75</v>
      </c>
      <c r="I660" s="255">
        <f t="shared" si="49"/>
        <v>0.75</v>
      </c>
    </row>
    <row r="661" spans="1:10" s="2" customFormat="1" ht="30.75" customHeight="1" x14ac:dyDescent="0.25">
      <c r="A661" s="422"/>
      <c r="B661" s="280" t="s">
        <v>671</v>
      </c>
      <c r="C661" s="139"/>
      <c r="D661" s="139" t="s">
        <v>153</v>
      </c>
      <c r="E661" s="139">
        <v>3</v>
      </c>
      <c r="F661" s="255">
        <f t="shared" si="46"/>
        <v>0.75</v>
      </c>
      <c r="G661" s="255">
        <f t="shared" si="47"/>
        <v>0.75</v>
      </c>
      <c r="H661" s="255">
        <f t="shared" si="48"/>
        <v>0.75</v>
      </c>
      <c r="I661" s="255">
        <f t="shared" si="49"/>
        <v>0.75</v>
      </c>
    </row>
    <row r="662" spans="1:10" s="2" customFormat="1" ht="33" customHeight="1" x14ac:dyDescent="0.25">
      <c r="A662" s="422"/>
      <c r="B662" s="280" t="s">
        <v>672</v>
      </c>
      <c r="C662" s="139"/>
      <c r="D662" s="139" t="s">
        <v>153</v>
      </c>
      <c r="E662" s="139">
        <v>3</v>
      </c>
      <c r="F662" s="255">
        <f t="shared" si="46"/>
        <v>0.75</v>
      </c>
      <c r="G662" s="255">
        <f t="shared" si="47"/>
        <v>0.75</v>
      </c>
      <c r="H662" s="255">
        <f t="shared" si="48"/>
        <v>0.75</v>
      </c>
      <c r="I662" s="255">
        <f t="shared" si="49"/>
        <v>0.75</v>
      </c>
    </row>
    <row r="663" spans="1:10" s="2" customFormat="1" ht="33.75" customHeight="1" x14ac:dyDescent="0.25">
      <c r="A663" s="422"/>
      <c r="B663" s="280" t="s">
        <v>673</v>
      </c>
      <c r="C663" s="139"/>
      <c r="D663" s="139" t="s">
        <v>153</v>
      </c>
      <c r="E663" s="139">
        <v>3</v>
      </c>
      <c r="F663" s="255">
        <f t="shared" si="46"/>
        <v>0.75</v>
      </c>
      <c r="G663" s="255">
        <f t="shared" si="47"/>
        <v>0.75</v>
      </c>
      <c r="H663" s="255">
        <f t="shared" si="48"/>
        <v>0.75</v>
      </c>
      <c r="I663" s="255">
        <f t="shared" si="49"/>
        <v>0.75</v>
      </c>
    </row>
    <row r="664" spans="1:10" s="2" customFormat="1" ht="33" customHeight="1" x14ac:dyDescent="0.25">
      <c r="A664" s="422"/>
      <c r="B664" s="280" t="s">
        <v>674</v>
      </c>
      <c r="C664" s="139"/>
      <c r="D664" s="139" t="s">
        <v>153</v>
      </c>
      <c r="E664" s="139">
        <v>3</v>
      </c>
      <c r="F664" s="255">
        <f t="shared" si="46"/>
        <v>0.75</v>
      </c>
      <c r="G664" s="255">
        <f t="shared" si="47"/>
        <v>0.75</v>
      </c>
      <c r="H664" s="255">
        <f t="shared" si="48"/>
        <v>0.75</v>
      </c>
      <c r="I664" s="255">
        <f t="shared" si="49"/>
        <v>0.75</v>
      </c>
    </row>
    <row r="665" spans="1:10" s="2" customFormat="1" ht="34.5" customHeight="1" thickBot="1" x14ac:dyDescent="0.3">
      <c r="A665" s="420"/>
      <c r="B665" s="281" t="s">
        <v>675</v>
      </c>
      <c r="C665" s="222"/>
      <c r="D665" s="222" t="s">
        <v>153</v>
      </c>
      <c r="E665" s="222">
        <v>3</v>
      </c>
      <c r="F665" s="261">
        <f t="shared" si="46"/>
        <v>0.75</v>
      </c>
      <c r="G665" s="261">
        <f t="shared" si="47"/>
        <v>0.75</v>
      </c>
      <c r="H665" s="261">
        <f t="shared" si="48"/>
        <v>0.75</v>
      </c>
      <c r="I665" s="261">
        <f t="shared" si="49"/>
        <v>0.75</v>
      </c>
    </row>
    <row r="668" spans="1:10" s="2" customFormat="1" ht="15" customHeight="1" x14ac:dyDescent="0.25">
      <c r="A668" s="357" t="s">
        <v>10</v>
      </c>
      <c r="B668" s="357"/>
      <c r="C668" s="357"/>
      <c r="D668" s="357"/>
      <c r="E668" s="357"/>
      <c r="F668" s="357"/>
      <c r="G668" s="357"/>
      <c r="H668" s="357"/>
      <c r="I668" s="357"/>
    </row>
    <row r="669" spans="1:10" s="2" customFormat="1" ht="15" customHeight="1" x14ac:dyDescent="0.25">
      <c r="A669" s="357" t="s">
        <v>676</v>
      </c>
      <c r="B669" s="357"/>
      <c r="C669" s="357"/>
      <c r="D669" s="357"/>
      <c r="E669" s="357"/>
      <c r="F669" s="357"/>
      <c r="G669" s="357"/>
      <c r="H669" s="357"/>
      <c r="I669" s="357"/>
    </row>
    <row r="670" spans="1:10" s="2" customFormat="1" ht="15" customHeight="1" x14ac:dyDescent="0.25">
      <c r="A670" s="357" t="s">
        <v>12</v>
      </c>
      <c r="B670" s="357"/>
      <c r="C670" s="357"/>
      <c r="D670" s="357"/>
      <c r="E670" s="357"/>
      <c r="F670" s="357"/>
      <c r="G670" s="357"/>
      <c r="H670" s="357"/>
      <c r="I670" s="357"/>
    </row>
    <row r="671" spans="1:10" s="2" customFormat="1" ht="15.75" thickBot="1" x14ac:dyDescent="0.3"/>
    <row r="672" spans="1:10" s="2" customFormat="1" ht="15" customHeight="1" thickBot="1" x14ac:dyDescent="0.3">
      <c r="A672" s="282" t="s">
        <v>79</v>
      </c>
      <c r="B672" s="446" t="s">
        <v>14</v>
      </c>
      <c r="C672" s="448" t="s">
        <v>80</v>
      </c>
      <c r="D672" s="150" t="s">
        <v>81</v>
      </c>
      <c r="E672" s="283" t="s">
        <v>82</v>
      </c>
      <c r="F672" s="416" t="s">
        <v>83</v>
      </c>
      <c r="G672" s="450"/>
      <c r="H672" s="450"/>
      <c r="I672" s="450"/>
      <c r="J672" s="44"/>
    </row>
    <row r="673" spans="1:10" s="2" customFormat="1" ht="15" customHeight="1" thickTop="1" thickBot="1" x14ac:dyDescent="0.3">
      <c r="A673" s="284" t="s">
        <v>84</v>
      </c>
      <c r="B673" s="447"/>
      <c r="C673" s="449"/>
      <c r="D673" s="152" t="s">
        <v>85</v>
      </c>
      <c r="E673" s="285" t="s">
        <v>284</v>
      </c>
      <c r="F673" s="286" t="s">
        <v>87</v>
      </c>
      <c r="G673" s="287" t="s">
        <v>88</v>
      </c>
      <c r="H673" s="287" t="s">
        <v>89</v>
      </c>
      <c r="I673" s="287" t="s">
        <v>90</v>
      </c>
      <c r="J673" s="44"/>
    </row>
    <row r="674" spans="1:10" s="2" customFormat="1" ht="31.5" customHeight="1" thickTop="1" thickBot="1" x14ac:dyDescent="0.3">
      <c r="A674" s="284">
        <v>1</v>
      </c>
      <c r="B674" s="143" t="s">
        <v>677</v>
      </c>
      <c r="C674" s="247" t="s">
        <v>678</v>
      </c>
      <c r="D674" s="247" t="s">
        <v>99</v>
      </c>
      <c r="E674" s="247">
        <v>60</v>
      </c>
      <c r="F674" s="288">
        <f>E674/2</f>
        <v>30</v>
      </c>
      <c r="G674" s="288"/>
      <c r="H674" s="288">
        <f>E674/2</f>
        <v>30</v>
      </c>
      <c r="I674" s="288"/>
      <c r="J674" s="44"/>
    </row>
    <row r="675" spans="1:10" s="2" customFormat="1" ht="16.5" thickTop="1" thickBot="1" x14ac:dyDescent="0.3">
      <c r="A675" s="142">
        <v>2</v>
      </c>
      <c r="B675" s="143" t="s">
        <v>679</v>
      </c>
      <c r="C675" s="247" t="s">
        <v>678</v>
      </c>
      <c r="D675" s="247" t="s">
        <v>99</v>
      </c>
      <c r="E675" s="247">
        <v>120</v>
      </c>
      <c r="F675" s="288">
        <f t="shared" ref="F675:F690" si="50">E675/4</f>
        <v>30</v>
      </c>
      <c r="G675" s="288">
        <f t="shared" ref="G675:G690" si="51">E675/4</f>
        <v>30</v>
      </c>
      <c r="H675" s="288">
        <f t="shared" ref="H675:H690" si="52">E675/4</f>
        <v>30</v>
      </c>
      <c r="I675" s="288">
        <f t="shared" ref="I675:I690" si="53">E675/4</f>
        <v>30</v>
      </c>
      <c r="J675" s="44"/>
    </row>
    <row r="676" spans="1:10" s="2" customFormat="1" ht="16.5" thickTop="1" thickBot="1" x14ac:dyDescent="0.3">
      <c r="A676" s="142">
        <v>3</v>
      </c>
      <c r="B676" s="143" t="s">
        <v>680</v>
      </c>
      <c r="C676" s="247"/>
      <c r="D676" s="247" t="s">
        <v>99</v>
      </c>
      <c r="E676" s="247">
        <v>240</v>
      </c>
      <c r="F676" s="288">
        <f t="shared" si="50"/>
        <v>60</v>
      </c>
      <c r="G676" s="288">
        <f t="shared" si="51"/>
        <v>60</v>
      </c>
      <c r="H676" s="288">
        <f t="shared" si="52"/>
        <v>60</v>
      </c>
      <c r="I676" s="288">
        <f t="shared" si="53"/>
        <v>60</v>
      </c>
      <c r="J676" s="44"/>
    </row>
    <row r="677" spans="1:10" s="2" customFormat="1" ht="16.5" thickTop="1" thickBot="1" x14ac:dyDescent="0.3">
      <c r="A677" s="284">
        <v>4</v>
      </c>
      <c r="B677" s="143" t="s">
        <v>681</v>
      </c>
      <c r="C677" s="247"/>
      <c r="D677" s="247" t="s">
        <v>99</v>
      </c>
      <c r="E677" s="247">
        <v>360</v>
      </c>
      <c r="F677" s="288">
        <f t="shared" si="50"/>
        <v>90</v>
      </c>
      <c r="G677" s="288">
        <f t="shared" si="51"/>
        <v>90</v>
      </c>
      <c r="H677" s="288">
        <f t="shared" si="52"/>
        <v>90</v>
      </c>
      <c r="I677" s="288">
        <f t="shared" si="53"/>
        <v>90</v>
      </c>
      <c r="J677" s="44"/>
    </row>
    <row r="678" spans="1:10" s="2" customFormat="1" ht="16.5" thickTop="1" thickBot="1" x14ac:dyDescent="0.3">
      <c r="A678" s="142">
        <v>5</v>
      </c>
      <c r="B678" s="143" t="s">
        <v>682</v>
      </c>
      <c r="C678" s="247"/>
      <c r="D678" s="247" t="s">
        <v>99</v>
      </c>
      <c r="E678" s="247">
        <v>480</v>
      </c>
      <c r="F678" s="288">
        <f t="shared" si="50"/>
        <v>120</v>
      </c>
      <c r="G678" s="288">
        <f t="shared" si="51"/>
        <v>120</v>
      </c>
      <c r="H678" s="288">
        <f t="shared" si="52"/>
        <v>120</v>
      </c>
      <c r="I678" s="288">
        <f t="shared" si="53"/>
        <v>120</v>
      </c>
      <c r="J678" s="44"/>
    </row>
    <row r="679" spans="1:10" s="2" customFormat="1" ht="16.5" thickTop="1" thickBot="1" x14ac:dyDescent="0.3">
      <c r="A679" s="142">
        <v>6</v>
      </c>
      <c r="B679" s="143" t="s">
        <v>683</v>
      </c>
      <c r="C679" s="247"/>
      <c r="D679" s="247" t="s">
        <v>99</v>
      </c>
      <c r="E679" s="247"/>
      <c r="F679" s="288">
        <f t="shared" si="50"/>
        <v>0</v>
      </c>
      <c r="G679" s="288">
        <f t="shared" si="51"/>
        <v>0</v>
      </c>
      <c r="H679" s="288">
        <f t="shared" si="52"/>
        <v>0</v>
      </c>
      <c r="I679" s="288">
        <f t="shared" si="53"/>
        <v>0</v>
      </c>
      <c r="J679" s="44"/>
    </row>
    <row r="680" spans="1:10" s="2" customFormat="1" ht="16.5" thickTop="1" thickBot="1" x14ac:dyDescent="0.3">
      <c r="A680" s="284">
        <v>7</v>
      </c>
      <c r="B680" s="143" t="s">
        <v>684</v>
      </c>
      <c r="C680" s="247"/>
      <c r="D680" s="247" t="s">
        <v>99</v>
      </c>
      <c r="E680" s="247">
        <v>480</v>
      </c>
      <c r="F680" s="288">
        <f t="shared" si="50"/>
        <v>120</v>
      </c>
      <c r="G680" s="288">
        <f t="shared" si="51"/>
        <v>120</v>
      </c>
      <c r="H680" s="288">
        <f t="shared" si="52"/>
        <v>120</v>
      </c>
      <c r="I680" s="288">
        <f t="shared" si="53"/>
        <v>120</v>
      </c>
      <c r="J680" s="44"/>
    </row>
    <row r="681" spans="1:10" s="2" customFormat="1" ht="16.5" thickTop="1" thickBot="1" x14ac:dyDescent="0.3">
      <c r="A681" s="142">
        <v>8</v>
      </c>
      <c r="B681" s="143" t="s">
        <v>685</v>
      </c>
      <c r="C681" s="247"/>
      <c r="D681" s="247" t="s">
        <v>99</v>
      </c>
      <c r="E681" s="247">
        <v>120</v>
      </c>
      <c r="F681" s="288">
        <f t="shared" si="50"/>
        <v>30</v>
      </c>
      <c r="G681" s="288">
        <f t="shared" si="51"/>
        <v>30</v>
      </c>
      <c r="H681" s="288">
        <f t="shared" si="52"/>
        <v>30</v>
      </c>
      <c r="I681" s="288">
        <f t="shared" si="53"/>
        <v>30</v>
      </c>
      <c r="J681" s="44"/>
    </row>
    <row r="682" spans="1:10" s="2" customFormat="1" ht="16.5" thickTop="1" thickBot="1" x14ac:dyDescent="0.3">
      <c r="A682" s="142">
        <v>9</v>
      </c>
      <c r="B682" s="143" t="s">
        <v>686</v>
      </c>
      <c r="C682" s="247"/>
      <c r="D682" s="247" t="s">
        <v>99</v>
      </c>
      <c r="E682" s="247">
        <v>360</v>
      </c>
      <c r="F682" s="288">
        <f t="shared" si="50"/>
        <v>90</v>
      </c>
      <c r="G682" s="288">
        <f t="shared" si="51"/>
        <v>90</v>
      </c>
      <c r="H682" s="288">
        <f t="shared" si="52"/>
        <v>90</v>
      </c>
      <c r="I682" s="288">
        <f t="shared" si="53"/>
        <v>90</v>
      </c>
      <c r="J682" s="44"/>
    </row>
    <row r="683" spans="1:10" s="2" customFormat="1" ht="29.25" customHeight="1" thickTop="1" thickBot="1" x14ac:dyDescent="0.3">
      <c r="A683" s="284">
        <v>10</v>
      </c>
      <c r="B683" s="143" t="s">
        <v>687</v>
      </c>
      <c r="C683" s="247"/>
      <c r="D683" s="247" t="s">
        <v>99</v>
      </c>
      <c r="E683" s="247"/>
      <c r="F683" s="288">
        <f t="shared" si="50"/>
        <v>0</v>
      </c>
      <c r="G683" s="288">
        <f t="shared" si="51"/>
        <v>0</v>
      </c>
      <c r="H683" s="288">
        <f t="shared" si="52"/>
        <v>0</v>
      </c>
      <c r="I683" s="288">
        <f t="shared" si="53"/>
        <v>0</v>
      </c>
    </row>
    <row r="684" spans="1:10" s="2" customFormat="1" ht="16.5" thickTop="1" thickBot="1" x14ac:dyDescent="0.3">
      <c r="A684" s="142">
        <v>11</v>
      </c>
      <c r="B684" s="143" t="s">
        <v>688</v>
      </c>
      <c r="C684" s="247" t="s">
        <v>678</v>
      </c>
      <c r="D684" s="247" t="s">
        <v>99</v>
      </c>
      <c r="E684" s="247">
        <v>190</v>
      </c>
      <c r="F684" s="288">
        <f t="shared" si="50"/>
        <v>47.5</v>
      </c>
      <c r="G684" s="288">
        <f t="shared" si="51"/>
        <v>47.5</v>
      </c>
      <c r="H684" s="288">
        <f t="shared" si="52"/>
        <v>47.5</v>
      </c>
      <c r="I684" s="288">
        <f t="shared" si="53"/>
        <v>47.5</v>
      </c>
    </row>
    <row r="685" spans="1:10" s="2" customFormat="1" ht="16.5" thickTop="1" thickBot="1" x14ac:dyDescent="0.3">
      <c r="A685" s="142">
        <v>12</v>
      </c>
      <c r="B685" s="143" t="s">
        <v>689</v>
      </c>
      <c r="C685" s="247"/>
      <c r="D685" s="247" t="s">
        <v>99</v>
      </c>
      <c r="E685" s="247">
        <v>720</v>
      </c>
      <c r="F685" s="288">
        <f t="shared" si="50"/>
        <v>180</v>
      </c>
      <c r="G685" s="288">
        <f t="shared" si="51"/>
        <v>180</v>
      </c>
      <c r="H685" s="288">
        <f t="shared" si="52"/>
        <v>180</v>
      </c>
      <c r="I685" s="288">
        <f t="shared" si="53"/>
        <v>180</v>
      </c>
    </row>
    <row r="686" spans="1:10" s="2" customFormat="1" ht="16.5" thickTop="1" thickBot="1" x14ac:dyDescent="0.3">
      <c r="A686" s="284">
        <v>13</v>
      </c>
      <c r="B686" s="143" t="s">
        <v>690</v>
      </c>
      <c r="C686" s="247"/>
      <c r="D686" s="247" t="s">
        <v>99</v>
      </c>
      <c r="E686" s="247">
        <v>600</v>
      </c>
      <c r="F686" s="288">
        <f t="shared" si="50"/>
        <v>150</v>
      </c>
      <c r="G686" s="288">
        <f t="shared" si="51"/>
        <v>150</v>
      </c>
      <c r="H686" s="288">
        <f t="shared" si="52"/>
        <v>150</v>
      </c>
      <c r="I686" s="288">
        <f t="shared" si="53"/>
        <v>150</v>
      </c>
    </row>
    <row r="687" spans="1:10" s="2" customFormat="1" ht="16.5" thickTop="1" thickBot="1" x14ac:dyDescent="0.3">
      <c r="A687" s="142">
        <v>14</v>
      </c>
      <c r="B687" s="143" t="s">
        <v>691</v>
      </c>
      <c r="C687" s="247"/>
      <c r="D687" s="247" t="s">
        <v>99</v>
      </c>
      <c r="E687" s="247">
        <v>360</v>
      </c>
      <c r="F687" s="288">
        <f t="shared" si="50"/>
        <v>90</v>
      </c>
      <c r="G687" s="288">
        <f t="shared" si="51"/>
        <v>90</v>
      </c>
      <c r="H687" s="288">
        <f t="shared" si="52"/>
        <v>90</v>
      </c>
      <c r="I687" s="288">
        <f t="shared" si="53"/>
        <v>90</v>
      </c>
    </row>
    <row r="688" spans="1:10" s="2" customFormat="1" ht="16.5" thickTop="1" thickBot="1" x14ac:dyDescent="0.3">
      <c r="A688" s="142">
        <v>15</v>
      </c>
      <c r="B688" s="143" t="s">
        <v>692</v>
      </c>
      <c r="C688" s="247"/>
      <c r="D688" s="247" t="s">
        <v>99</v>
      </c>
      <c r="E688" s="247">
        <v>480</v>
      </c>
      <c r="F688" s="288">
        <f t="shared" si="50"/>
        <v>120</v>
      </c>
      <c r="G688" s="288">
        <f t="shared" si="51"/>
        <v>120</v>
      </c>
      <c r="H688" s="288">
        <f t="shared" si="52"/>
        <v>120</v>
      </c>
      <c r="I688" s="288">
        <f t="shared" si="53"/>
        <v>120</v>
      </c>
    </row>
    <row r="689" spans="1:9" s="2" customFormat="1" ht="16.5" thickTop="1" thickBot="1" x14ac:dyDescent="0.3">
      <c r="A689" s="284">
        <v>16</v>
      </c>
      <c r="B689" s="143" t="s">
        <v>693</v>
      </c>
      <c r="C689" s="247"/>
      <c r="D689" s="247" t="s">
        <v>99</v>
      </c>
      <c r="E689" s="247">
        <v>480</v>
      </c>
      <c r="F689" s="288">
        <f t="shared" si="50"/>
        <v>120</v>
      </c>
      <c r="G689" s="288">
        <f t="shared" si="51"/>
        <v>120</v>
      </c>
      <c r="H689" s="288">
        <f t="shared" si="52"/>
        <v>120</v>
      </c>
      <c r="I689" s="288">
        <f t="shared" si="53"/>
        <v>120</v>
      </c>
    </row>
    <row r="690" spans="1:9" s="2" customFormat="1" ht="16.5" thickTop="1" thickBot="1" x14ac:dyDescent="0.3">
      <c r="A690" s="142">
        <v>17</v>
      </c>
      <c r="B690" s="250" t="s">
        <v>694</v>
      </c>
      <c r="C690" s="251"/>
      <c r="D690" s="251" t="s">
        <v>99</v>
      </c>
      <c r="E690" s="251">
        <v>240</v>
      </c>
      <c r="F690" s="289">
        <f t="shared" si="50"/>
        <v>60</v>
      </c>
      <c r="G690" s="289">
        <f t="shared" si="51"/>
        <v>60</v>
      </c>
      <c r="H690" s="289">
        <f t="shared" si="52"/>
        <v>60</v>
      </c>
      <c r="I690" s="289">
        <f t="shared" si="53"/>
        <v>60</v>
      </c>
    </row>
    <row r="691" spans="1:9" s="2" customFormat="1" ht="17.25" customHeight="1" thickTop="1" x14ac:dyDescent="0.25"/>
    <row r="694" spans="1:9" s="2" customFormat="1" x14ac:dyDescent="0.25">
      <c r="A694" s="357" t="s">
        <v>10</v>
      </c>
      <c r="B694" s="357"/>
      <c r="C694" s="357"/>
      <c r="D694" s="357"/>
      <c r="E694" s="357"/>
      <c r="F694" s="357"/>
      <c r="G694" s="357"/>
      <c r="H694" s="357"/>
      <c r="I694" s="357"/>
    </row>
    <row r="695" spans="1:9" s="2" customFormat="1" x14ac:dyDescent="0.25">
      <c r="A695" s="357" t="s">
        <v>695</v>
      </c>
      <c r="B695" s="357"/>
      <c r="C695" s="357"/>
      <c r="D695" s="357"/>
      <c r="E695" s="357"/>
      <c r="F695" s="357"/>
      <c r="G695" s="357"/>
      <c r="H695" s="357"/>
      <c r="I695" s="357"/>
    </row>
    <row r="696" spans="1:9" s="2" customFormat="1" ht="15.75" thickBot="1" x14ac:dyDescent="0.3">
      <c r="A696" s="357" t="s">
        <v>12</v>
      </c>
      <c r="B696" s="357"/>
      <c r="C696" s="357"/>
      <c r="D696" s="357"/>
      <c r="E696" s="357"/>
      <c r="F696" s="357"/>
      <c r="G696" s="357"/>
      <c r="H696" s="357"/>
      <c r="I696" s="357"/>
    </row>
    <row r="697" spans="1:9" s="2" customFormat="1" ht="15.75" thickBot="1" x14ac:dyDescent="0.3">
      <c r="A697" s="13" t="s">
        <v>79</v>
      </c>
      <c r="B697" s="419" t="s">
        <v>14</v>
      </c>
      <c r="C697" s="419" t="s">
        <v>80</v>
      </c>
      <c r="D697" s="13" t="s">
        <v>203</v>
      </c>
      <c r="E697" s="13" t="s">
        <v>82</v>
      </c>
      <c r="F697" s="421" t="s">
        <v>83</v>
      </c>
      <c r="G697" s="421"/>
      <c r="H697" s="421"/>
      <c r="I697" s="421"/>
    </row>
    <row r="698" spans="1:9" s="2" customFormat="1" ht="13.5" customHeight="1" thickBot="1" x14ac:dyDescent="0.3">
      <c r="A698" s="14" t="s">
        <v>84</v>
      </c>
      <c r="B698" s="420"/>
      <c r="C698" s="420"/>
      <c r="D698" s="14" t="s">
        <v>207</v>
      </c>
      <c r="E698" s="14" t="s">
        <v>86</v>
      </c>
      <c r="F698" s="14" t="s">
        <v>87</v>
      </c>
      <c r="G698" s="14" t="s">
        <v>88</v>
      </c>
      <c r="H698" s="14" t="s">
        <v>89</v>
      </c>
      <c r="I698" s="14" t="s">
        <v>90</v>
      </c>
    </row>
    <row r="699" spans="1:9" s="2" customFormat="1" ht="24.95" customHeight="1" thickBot="1" x14ac:dyDescent="0.3">
      <c r="A699" s="290">
        <v>1</v>
      </c>
      <c r="B699" s="291" t="s">
        <v>696</v>
      </c>
      <c r="C699" s="292" t="s">
        <v>697</v>
      </c>
      <c r="D699" s="292" t="s">
        <v>99</v>
      </c>
      <c r="E699" s="292">
        <v>960</v>
      </c>
      <c r="F699" s="292">
        <f>E699/4</f>
        <v>240</v>
      </c>
      <c r="G699" s="292">
        <f>E699/4</f>
        <v>240</v>
      </c>
      <c r="H699" s="292">
        <f>E699/4</f>
        <v>240</v>
      </c>
      <c r="I699" s="292">
        <f>E699/4</f>
        <v>240</v>
      </c>
    </row>
    <row r="700" spans="1:9" s="2" customFormat="1" ht="24.95" customHeight="1" thickTop="1" thickBot="1" x14ac:dyDescent="0.3">
      <c r="A700" s="293">
        <v>2</v>
      </c>
      <c r="B700" s="294" t="s">
        <v>698</v>
      </c>
      <c r="C700" s="295" t="s">
        <v>699</v>
      </c>
      <c r="D700" s="295" t="s">
        <v>99</v>
      </c>
      <c r="E700" s="295">
        <v>1440</v>
      </c>
      <c r="F700" s="295">
        <f>E700/4</f>
        <v>360</v>
      </c>
      <c r="G700" s="295">
        <f>E700/4</f>
        <v>360</v>
      </c>
      <c r="H700" s="295">
        <f>E700/4</f>
        <v>360</v>
      </c>
      <c r="I700" s="295">
        <f>E700/4</f>
        <v>360</v>
      </c>
    </row>
    <row r="701" spans="1:9" s="2" customFormat="1" ht="24.95" customHeight="1" thickTop="1" thickBot="1" x14ac:dyDescent="0.3">
      <c r="A701" s="293">
        <v>3</v>
      </c>
      <c r="B701" s="294" t="s">
        <v>700</v>
      </c>
      <c r="C701" s="295" t="s">
        <v>701</v>
      </c>
      <c r="D701" s="295" t="s">
        <v>99</v>
      </c>
      <c r="E701" s="295">
        <v>48</v>
      </c>
      <c r="F701" s="295">
        <f t="shared" ref="F701:F711" si="54">E701/4</f>
        <v>12</v>
      </c>
      <c r="G701" s="295">
        <f t="shared" ref="G701:G711" si="55">E701/4</f>
        <v>12</v>
      </c>
      <c r="H701" s="295">
        <f t="shared" ref="H701:H711" si="56">E701/4</f>
        <v>12</v>
      </c>
      <c r="I701" s="295">
        <f t="shared" ref="I701:I711" si="57">E701/4</f>
        <v>12</v>
      </c>
    </row>
    <row r="702" spans="1:9" s="2" customFormat="1" ht="24.95" customHeight="1" thickTop="1" thickBot="1" x14ac:dyDescent="0.3">
      <c r="A702" s="293">
        <v>4</v>
      </c>
      <c r="B702" s="294" t="s">
        <v>702</v>
      </c>
      <c r="C702" s="295" t="s">
        <v>703</v>
      </c>
      <c r="D702" s="295" t="s">
        <v>99</v>
      </c>
      <c r="E702" s="295">
        <v>96</v>
      </c>
      <c r="F702" s="295">
        <f t="shared" si="54"/>
        <v>24</v>
      </c>
      <c r="G702" s="295">
        <f t="shared" si="55"/>
        <v>24</v>
      </c>
      <c r="H702" s="295">
        <f t="shared" si="56"/>
        <v>24</v>
      </c>
      <c r="I702" s="295">
        <f t="shared" si="57"/>
        <v>24</v>
      </c>
    </row>
    <row r="703" spans="1:9" s="2" customFormat="1" ht="24.95" customHeight="1" thickTop="1" thickBot="1" x14ac:dyDescent="0.3">
      <c r="A703" s="293">
        <v>5</v>
      </c>
      <c r="B703" s="294" t="s">
        <v>704</v>
      </c>
      <c r="C703" s="295" t="s">
        <v>705</v>
      </c>
      <c r="D703" s="295" t="s">
        <v>99</v>
      </c>
      <c r="E703" s="295">
        <v>720</v>
      </c>
      <c r="F703" s="295">
        <f t="shared" si="54"/>
        <v>180</v>
      </c>
      <c r="G703" s="295">
        <f t="shared" si="55"/>
        <v>180</v>
      </c>
      <c r="H703" s="295">
        <f t="shared" si="56"/>
        <v>180</v>
      </c>
      <c r="I703" s="295">
        <f t="shared" si="57"/>
        <v>180</v>
      </c>
    </row>
    <row r="704" spans="1:9" s="2" customFormat="1" ht="24.95" customHeight="1" thickTop="1" thickBot="1" x14ac:dyDescent="0.3">
      <c r="A704" s="293">
        <v>6</v>
      </c>
      <c r="B704" s="294" t="s">
        <v>706</v>
      </c>
      <c r="C704" s="295" t="s">
        <v>707</v>
      </c>
      <c r="D704" s="295" t="s">
        <v>99</v>
      </c>
      <c r="E704" s="295">
        <v>96</v>
      </c>
      <c r="F704" s="295">
        <f t="shared" si="54"/>
        <v>24</v>
      </c>
      <c r="G704" s="295">
        <f t="shared" si="55"/>
        <v>24</v>
      </c>
      <c r="H704" s="295">
        <f t="shared" si="56"/>
        <v>24</v>
      </c>
      <c r="I704" s="295">
        <f t="shared" si="57"/>
        <v>24</v>
      </c>
    </row>
    <row r="705" spans="1:9" s="2" customFormat="1" ht="24.95" customHeight="1" thickTop="1" thickBot="1" x14ac:dyDescent="0.3">
      <c r="A705" s="293">
        <v>7</v>
      </c>
      <c r="B705" s="294" t="s">
        <v>708</v>
      </c>
      <c r="C705" s="295" t="s">
        <v>709</v>
      </c>
      <c r="D705" s="295" t="s">
        <v>99</v>
      </c>
      <c r="E705" s="295">
        <v>48</v>
      </c>
      <c r="F705" s="295">
        <f t="shared" si="54"/>
        <v>12</v>
      </c>
      <c r="G705" s="295">
        <f t="shared" si="55"/>
        <v>12</v>
      </c>
      <c r="H705" s="295">
        <f t="shared" si="56"/>
        <v>12</v>
      </c>
      <c r="I705" s="295">
        <f t="shared" si="57"/>
        <v>12</v>
      </c>
    </row>
    <row r="706" spans="1:9" s="2" customFormat="1" ht="24.95" customHeight="1" thickTop="1" thickBot="1" x14ac:dyDescent="0.3">
      <c r="A706" s="293">
        <v>8</v>
      </c>
      <c r="B706" s="294" t="s">
        <v>710</v>
      </c>
      <c r="C706" s="295" t="s">
        <v>709</v>
      </c>
      <c r="D706" s="295" t="s">
        <v>99</v>
      </c>
      <c r="E706" s="295">
        <v>240</v>
      </c>
      <c r="F706" s="295">
        <f t="shared" si="54"/>
        <v>60</v>
      </c>
      <c r="G706" s="295">
        <f t="shared" si="55"/>
        <v>60</v>
      </c>
      <c r="H706" s="295">
        <f t="shared" si="56"/>
        <v>60</v>
      </c>
      <c r="I706" s="295">
        <f t="shared" si="57"/>
        <v>60</v>
      </c>
    </row>
    <row r="707" spans="1:9" s="2" customFormat="1" ht="24.95" customHeight="1" thickTop="1" thickBot="1" x14ac:dyDescent="0.3">
      <c r="A707" s="293">
        <v>9</v>
      </c>
      <c r="B707" s="294" t="s">
        <v>711</v>
      </c>
      <c r="C707" s="295" t="s">
        <v>709</v>
      </c>
      <c r="D707" s="295" t="s">
        <v>99</v>
      </c>
      <c r="E707" s="295">
        <v>240</v>
      </c>
      <c r="F707" s="295">
        <f t="shared" si="54"/>
        <v>60</v>
      </c>
      <c r="G707" s="295">
        <f t="shared" si="55"/>
        <v>60</v>
      </c>
      <c r="H707" s="295">
        <f t="shared" si="56"/>
        <v>60</v>
      </c>
      <c r="I707" s="295">
        <f t="shared" si="57"/>
        <v>60</v>
      </c>
    </row>
    <row r="708" spans="1:9" s="2" customFormat="1" ht="24.95" customHeight="1" thickTop="1" thickBot="1" x14ac:dyDescent="0.3">
      <c r="A708" s="293">
        <v>10</v>
      </c>
      <c r="B708" s="294" t="s">
        <v>712</v>
      </c>
      <c r="C708" s="295" t="s">
        <v>709</v>
      </c>
      <c r="D708" s="295" t="s">
        <v>99</v>
      </c>
      <c r="E708" s="295">
        <v>48</v>
      </c>
      <c r="F708" s="295">
        <f t="shared" si="54"/>
        <v>12</v>
      </c>
      <c r="G708" s="295">
        <f t="shared" si="55"/>
        <v>12</v>
      </c>
      <c r="H708" s="295">
        <f t="shared" si="56"/>
        <v>12</v>
      </c>
      <c r="I708" s="295">
        <f t="shared" si="57"/>
        <v>12</v>
      </c>
    </row>
    <row r="709" spans="1:9" s="2" customFormat="1" ht="24.95" customHeight="1" thickTop="1" thickBot="1" x14ac:dyDescent="0.3">
      <c r="A709" s="293">
        <v>11</v>
      </c>
      <c r="B709" s="294" t="s">
        <v>713</v>
      </c>
      <c r="C709" s="295" t="s">
        <v>709</v>
      </c>
      <c r="D709" s="295" t="s">
        <v>99</v>
      </c>
      <c r="E709" s="295">
        <v>96</v>
      </c>
      <c r="F709" s="295">
        <f t="shared" si="54"/>
        <v>24</v>
      </c>
      <c r="G709" s="295">
        <f t="shared" si="55"/>
        <v>24</v>
      </c>
      <c r="H709" s="295">
        <f t="shared" si="56"/>
        <v>24</v>
      </c>
      <c r="I709" s="295">
        <f t="shared" si="57"/>
        <v>24</v>
      </c>
    </row>
    <row r="710" spans="1:9" s="2" customFormat="1" ht="24.95" customHeight="1" thickTop="1" thickBot="1" x14ac:dyDescent="0.3">
      <c r="A710" s="293">
        <v>12</v>
      </c>
      <c r="B710" s="294" t="s">
        <v>714</v>
      </c>
      <c r="C710" s="295" t="s">
        <v>715</v>
      </c>
      <c r="D710" s="295" t="s">
        <v>99</v>
      </c>
      <c r="E710" s="295">
        <v>72</v>
      </c>
      <c r="F710" s="295">
        <f>E710/4</f>
        <v>18</v>
      </c>
      <c r="G710" s="295">
        <v>15</v>
      </c>
      <c r="H710" s="295">
        <f>E710/4</f>
        <v>18</v>
      </c>
      <c r="I710" s="295">
        <f>E710/4</f>
        <v>18</v>
      </c>
    </row>
    <row r="711" spans="1:9" s="2" customFormat="1" ht="24.95" customHeight="1" thickTop="1" thickBot="1" x14ac:dyDescent="0.3">
      <c r="A711" s="293">
        <v>13</v>
      </c>
      <c r="B711" s="294" t="s">
        <v>716</v>
      </c>
      <c r="C711" s="295" t="s">
        <v>717</v>
      </c>
      <c r="D711" s="295" t="s">
        <v>99</v>
      </c>
      <c r="E711" s="295">
        <v>192</v>
      </c>
      <c r="F711" s="295">
        <f t="shared" si="54"/>
        <v>48</v>
      </c>
      <c r="G711" s="295">
        <f t="shared" si="55"/>
        <v>48</v>
      </c>
      <c r="H711" s="295">
        <f t="shared" si="56"/>
        <v>48</v>
      </c>
      <c r="I711" s="295">
        <f t="shared" si="57"/>
        <v>48</v>
      </c>
    </row>
    <row r="712" spans="1:9" s="2" customFormat="1" ht="24.95" customHeight="1" thickTop="1" thickBot="1" x14ac:dyDescent="0.3">
      <c r="A712" s="296">
        <v>14</v>
      </c>
      <c r="B712" s="297" t="s">
        <v>718</v>
      </c>
      <c r="C712" s="298" t="s">
        <v>719</v>
      </c>
      <c r="D712" s="298" t="s">
        <v>99</v>
      </c>
      <c r="E712" s="298">
        <v>480</v>
      </c>
      <c r="F712" s="298">
        <f>E712/4</f>
        <v>120</v>
      </c>
      <c r="G712" s="298">
        <f>E712/4</f>
        <v>120</v>
      </c>
      <c r="H712" s="298">
        <f>E712/4</f>
        <v>120</v>
      </c>
      <c r="I712" s="298">
        <f>E712/4</f>
        <v>120</v>
      </c>
    </row>
    <row r="715" spans="1:9" s="2" customFormat="1" x14ac:dyDescent="0.25">
      <c r="A715" s="357" t="s">
        <v>10</v>
      </c>
      <c r="B715" s="357"/>
      <c r="C715" s="357"/>
      <c r="D715" s="357"/>
      <c r="E715" s="357"/>
      <c r="F715" s="357"/>
      <c r="G715" s="357"/>
      <c r="H715" s="357"/>
      <c r="I715" s="357"/>
    </row>
    <row r="716" spans="1:9" s="2" customFormat="1" x14ac:dyDescent="0.25">
      <c r="A716" s="299"/>
      <c r="B716" s="357" t="s">
        <v>720</v>
      </c>
      <c r="C716" s="357"/>
      <c r="D716" s="357"/>
      <c r="E716" s="357"/>
      <c r="F716" s="357"/>
      <c r="G716" s="357"/>
      <c r="H716" s="357"/>
      <c r="I716" s="357"/>
    </row>
    <row r="717" spans="1:9" s="2" customFormat="1" ht="15.75" thickBot="1" x14ac:dyDescent="0.3">
      <c r="A717" s="357" t="s">
        <v>12</v>
      </c>
      <c r="B717" s="357"/>
      <c r="C717" s="357"/>
      <c r="D717" s="357"/>
      <c r="E717" s="357"/>
      <c r="F717" s="357"/>
      <c r="G717" s="357"/>
      <c r="H717" s="357"/>
      <c r="I717" s="357"/>
    </row>
    <row r="718" spans="1:9" s="2" customFormat="1" ht="15" customHeight="1" thickBot="1" x14ac:dyDescent="0.3">
      <c r="A718" s="13" t="s">
        <v>79</v>
      </c>
      <c r="B718" s="419" t="s">
        <v>14</v>
      </c>
      <c r="C718" s="419" t="s">
        <v>80</v>
      </c>
      <c r="D718" s="13" t="s">
        <v>203</v>
      </c>
      <c r="E718" s="13" t="s">
        <v>82</v>
      </c>
      <c r="F718" s="421" t="s">
        <v>83</v>
      </c>
      <c r="G718" s="421"/>
      <c r="H718" s="421"/>
      <c r="I718" s="421"/>
    </row>
    <row r="719" spans="1:9" s="2" customFormat="1" ht="15" customHeight="1" thickBot="1" x14ac:dyDescent="0.3">
      <c r="A719" s="14" t="s">
        <v>84</v>
      </c>
      <c r="B719" s="420"/>
      <c r="C719" s="420"/>
      <c r="D719" s="14" t="s">
        <v>207</v>
      </c>
      <c r="E719" s="14" t="s">
        <v>86</v>
      </c>
      <c r="F719" s="16" t="s">
        <v>87</v>
      </c>
      <c r="G719" s="16" t="s">
        <v>88</v>
      </c>
      <c r="H719" s="16" t="s">
        <v>89</v>
      </c>
      <c r="I719" s="16" t="s">
        <v>90</v>
      </c>
    </row>
    <row r="720" spans="1:9" s="2" customFormat="1" ht="15" customHeight="1" x14ac:dyDescent="0.25">
      <c r="A720" s="422">
        <v>1</v>
      </c>
      <c r="B720" s="300" t="s">
        <v>721</v>
      </c>
      <c r="C720" s="137"/>
      <c r="D720" s="137"/>
      <c r="E720" s="137"/>
      <c r="F720" s="301"/>
      <c r="G720" s="184"/>
      <c r="H720" s="49"/>
      <c r="I720" s="184"/>
    </row>
    <row r="721" spans="1:9" s="2" customFormat="1" ht="15" customHeight="1" x14ac:dyDescent="0.25">
      <c r="A721" s="422"/>
      <c r="B721" s="300" t="s">
        <v>722</v>
      </c>
      <c r="C721" s="137"/>
      <c r="D721" s="137"/>
      <c r="E721" s="137"/>
      <c r="F721" s="301"/>
      <c r="G721" s="137"/>
      <c r="H721" s="49"/>
      <c r="I721" s="137"/>
    </row>
    <row r="722" spans="1:9" s="2" customFormat="1" ht="15" customHeight="1" x14ac:dyDescent="0.25">
      <c r="A722" s="422"/>
      <c r="B722" s="300" t="s">
        <v>723</v>
      </c>
      <c r="C722" s="137" t="s">
        <v>724</v>
      </c>
      <c r="D722" s="137" t="s">
        <v>153</v>
      </c>
      <c r="E722" s="177">
        <v>15</v>
      </c>
      <c r="F722" s="185">
        <f>E722/4</f>
        <v>3.75</v>
      </c>
      <c r="G722" s="177">
        <f>E722/4</f>
        <v>3.75</v>
      </c>
      <c r="H722" s="186">
        <f>E722/4</f>
        <v>3.75</v>
      </c>
      <c r="I722" s="177">
        <v>3</v>
      </c>
    </row>
    <row r="723" spans="1:9" s="2" customFormat="1" ht="15" customHeight="1" thickBot="1" x14ac:dyDescent="0.3">
      <c r="A723" s="423"/>
      <c r="B723" s="302" t="s">
        <v>725</v>
      </c>
      <c r="C723" s="180" t="s">
        <v>724</v>
      </c>
      <c r="D723" s="180" t="s">
        <v>153</v>
      </c>
      <c r="E723" s="180">
        <v>15</v>
      </c>
      <c r="F723" s="303">
        <f>E723/4</f>
        <v>3.75</v>
      </c>
      <c r="G723" s="201">
        <f>E723/4</f>
        <v>3.75</v>
      </c>
      <c r="H723" s="202">
        <f>E723/4</f>
        <v>3.75</v>
      </c>
      <c r="I723" s="201">
        <v>3</v>
      </c>
    </row>
    <row r="724" spans="1:9" s="2" customFormat="1" ht="15" customHeight="1" thickTop="1" x14ac:dyDescent="0.25">
      <c r="A724" s="422">
        <v>2</v>
      </c>
      <c r="B724" s="300" t="s">
        <v>726</v>
      </c>
      <c r="C724" s="137"/>
      <c r="D724" s="137"/>
      <c r="E724" s="137"/>
      <c r="F724" s="185"/>
      <c r="G724" s="137"/>
      <c r="H724" s="49"/>
      <c r="I724" s="137"/>
    </row>
    <row r="725" spans="1:9" s="2" customFormat="1" ht="15" customHeight="1" thickBot="1" x14ac:dyDescent="0.3">
      <c r="A725" s="422"/>
      <c r="B725" s="300" t="s">
        <v>727</v>
      </c>
      <c r="C725" s="137" t="s">
        <v>728</v>
      </c>
      <c r="D725" s="137" t="s">
        <v>153</v>
      </c>
      <c r="E725" s="137">
        <f ca="1">SUM(F725:I725)</f>
        <v>10</v>
      </c>
      <c r="F725" s="303">
        <f ca="1">E725/4</f>
        <v>3.75</v>
      </c>
      <c r="G725" s="201">
        <f ca="1">E725/4</f>
        <v>3.75</v>
      </c>
      <c r="H725" s="202">
        <f ca="1">E725/4</f>
        <v>3.75</v>
      </c>
      <c r="I725" s="201">
        <v>3</v>
      </c>
    </row>
    <row r="726" spans="1:9" s="2" customFormat="1" ht="15" customHeight="1" thickTop="1" x14ac:dyDescent="0.25">
      <c r="A726" s="425">
        <v>3</v>
      </c>
      <c r="B726" s="304" t="s">
        <v>729</v>
      </c>
      <c r="C726" s="179"/>
      <c r="D726" s="179"/>
      <c r="E726" s="179"/>
      <c r="F726" s="185"/>
      <c r="G726" s="137"/>
      <c r="H726" s="49"/>
      <c r="I726" s="137"/>
    </row>
    <row r="727" spans="1:9" s="2" customFormat="1" ht="15" customHeight="1" thickBot="1" x14ac:dyDescent="0.3">
      <c r="A727" s="423"/>
      <c r="B727" s="302" t="s">
        <v>730</v>
      </c>
      <c r="C727" s="180" t="s">
        <v>731</v>
      </c>
      <c r="D727" s="180" t="s">
        <v>153</v>
      </c>
      <c r="E727" s="201">
        <f ca="1">SUM(F727:I727)</f>
        <v>8</v>
      </c>
      <c r="F727" s="305">
        <f ca="1">E727/4</f>
        <v>3.75</v>
      </c>
      <c r="G727" s="306">
        <f ca="1">E727/4</f>
        <v>3.75</v>
      </c>
      <c r="H727" s="307">
        <f ca="1">E727/4</f>
        <v>3.75</v>
      </c>
      <c r="I727" s="306">
        <v>3</v>
      </c>
    </row>
    <row r="728" spans="1:9" s="2" customFormat="1" ht="15" customHeight="1" thickTop="1" x14ac:dyDescent="0.25">
      <c r="A728" s="422">
        <v>4</v>
      </c>
      <c r="B728" s="136" t="s">
        <v>732</v>
      </c>
      <c r="C728" s="308"/>
      <c r="D728" s="308"/>
      <c r="E728" s="308"/>
      <c r="F728" s="185"/>
      <c r="G728" s="308"/>
      <c r="H728" s="263"/>
      <c r="I728" s="308"/>
    </row>
    <row r="729" spans="1:9" s="2" customFormat="1" ht="15" customHeight="1" x14ac:dyDescent="0.25">
      <c r="A729" s="422"/>
      <c r="B729" s="300" t="s">
        <v>733</v>
      </c>
      <c r="C729" s="137"/>
      <c r="D729" s="137"/>
      <c r="E729" s="137"/>
      <c r="F729" s="185"/>
      <c r="G729" s="137"/>
      <c r="H729" s="49"/>
      <c r="I729" s="137"/>
    </row>
    <row r="730" spans="1:9" s="2" customFormat="1" ht="15" customHeight="1" x14ac:dyDescent="0.25">
      <c r="A730" s="422"/>
      <c r="B730" s="136" t="s">
        <v>734</v>
      </c>
      <c r="C730" s="308" t="s">
        <v>735</v>
      </c>
      <c r="D730" s="308" t="s">
        <v>153</v>
      </c>
      <c r="E730" s="308">
        <v>8</v>
      </c>
      <c r="F730" s="185">
        <f>E730/4</f>
        <v>2</v>
      </c>
      <c r="G730" s="177">
        <f>E730/4</f>
        <v>2</v>
      </c>
      <c r="H730" s="186">
        <f>E730/4</f>
        <v>2</v>
      </c>
      <c r="I730" s="177">
        <f>E730/4</f>
        <v>2</v>
      </c>
    </row>
    <row r="731" spans="1:9" s="2" customFormat="1" ht="15" customHeight="1" x14ac:dyDescent="0.25">
      <c r="A731" s="422"/>
      <c r="B731" s="136" t="s">
        <v>736</v>
      </c>
      <c r="C731" s="308" t="s">
        <v>735</v>
      </c>
      <c r="D731" s="308" t="s">
        <v>153</v>
      </c>
      <c r="E731" s="308">
        <v>6</v>
      </c>
      <c r="F731" s="185">
        <f t="shared" ref="F731:F743" si="58">E731/4</f>
        <v>1.5</v>
      </c>
      <c r="G731" s="177">
        <f t="shared" ref="G731:G743" si="59">E731/4</f>
        <v>1.5</v>
      </c>
      <c r="H731" s="186">
        <f t="shared" ref="H731:H743" si="60">E731/4</f>
        <v>1.5</v>
      </c>
      <c r="I731" s="177">
        <f t="shared" ref="I731:I743" si="61">E731/4</f>
        <v>1.5</v>
      </c>
    </row>
    <row r="732" spans="1:9" s="2" customFormat="1" ht="15" customHeight="1" x14ac:dyDescent="0.25">
      <c r="A732" s="422"/>
      <c r="B732" s="136" t="s">
        <v>737</v>
      </c>
      <c r="C732" s="308" t="s">
        <v>735</v>
      </c>
      <c r="D732" s="308" t="s">
        <v>153</v>
      </c>
      <c r="E732" s="308">
        <v>6</v>
      </c>
      <c r="F732" s="185">
        <f t="shared" si="58"/>
        <v>1.5</v>
      </c>
      <c r="G732" s="177">
        <f t="shared" si="59"/>
        <v>1.5</v>
      </c>
      <c r="H732" s="186">
        <f t="shared" si="60"/>
        <v>1.5</v>
      </c>
      <c r="I732" s="177">
        <f t="shared" si="61"/>
        <v>1.5</v>
      </c>
    </row>
    <row r="733" spans="1:9" s="2" customFormat="1" ht="15" customHeight="1" x14ac:dyDescent="0.25">
      <c r="A733" s="422"/>
      <c r="B733" s="136" t="s">
        <v>738</v>
      </c>
      <c r="C733" s="308" t="s">
        <v>735</v>
      </c>
      <c r="D733" s="308" t="s">
        <v>153</v>
      </c>
      <c r="E733" s="308">
        <v>6</v>
      </c>
      <c r="F733" s="185">
        <f t="shared" si="58"/>
        <v>1.5</v>
      </c>
      <c r="G733" s="177">
        <f t="shared" si="59"/>
        <v>1.5</v>
      </c>
      <c r="H733" s="186">
        <f t="shared" si="60"/>
        <v>1.5</v>
      </c>
      <c r="I733" s="177">
        <f t="shared" si="61"/>
        <v>1.5</v>
      </c>
    </row>
    <row r="734" spans="1:9" s="2" customFormat="1" ht="15" customHeight="1" thickBot="1" x14ac:dyDescent="0.3">
      <c r="A734" s="422"/>
      <c r="B734" s="136" t="s">
        <v>739</v>
      </c>
      <c r="C734" s="308" t="s">
        <v>735</v>
      </c>
      <c r="D734" s="308" t="s">
        <v>153</v>
      </c>
      <c r="E734" s="308">
        <v>6</v>
      </c>
      <c r="F734" s="303">
        <f t="shared" si="58"/>
        <v>1.5</v>
      </c>
      <c r="G734" s="201">
        <f t="shared" si="59"/>
        <v>1.5</v>
      </c>
      <c r="H734" s="202">
        <f t="shared" si="60"/>
        <v>1.5</v>
      </c>
      <c r="I734" s="201">
        <f t="shared" si="61"/>
        <v>1.5</v>
      </c>
    </row>
    <row r="735" spans="1:9" s="2" customFormat="1" ht="15" customHeight="1" thickTop="1" thickBot="1" x14ac:dyDescent="0.3">
      <c r="A735" s="142">
        <v>5</v>
      </c>
      <c r="B735" s="143" t="s">
        <v>740</v>
      </c>
      <c r="C735" s="247" t="s">
        <v>741</v>
      </c>
      <c r="D735" s="247" t="s">
        <v>153</v>
      </c>
      <c r="E735" s="247">
        <v>15</v>
      </c>
      <c r="F735" s="185">
        <f t="shared" si="58"/>
        <v>3.75</v>
      </c>
      <c r="G735" s="265">
        <f t="shared" si="59"/>
        <v>3.75</v>
      </c>
      <c r="H735" s="309">
        <f t="shared" si="60"/>
        <v>3.75</v>
      </c>
      <c r="I735" s="265">
        <v>3</v>
      </c>
    </row>
    <row r="736" spans="1:9" s="2" customFormat="1" ht="15" customHeight="1" thickTop="1" x14ac:dyDescent="0.25">
      <c r="A736" s="422">
        <v>6</v>
      </c>
      <c r="B736" s="136" t="s">
        <v>742</v>
      </c>
      <c r="C736" s="308" t="s">
        <v>743</v>
      </c>
      <c r="D736" s="308" t="s">
        <v>153</v>
      </c>
      <c r="E736" s="308">
        <v>4</v>
      </c>
      <c r="F736" s="310">
        <f t="shared" si="58"/>
        <v>1</v>
      </c>
      <c r="G736" s="177">
        <f t="shared" si="59"/>
        <v>1</v>
      </c>
      <c r="H736" s="186">
        <f t="shared" si="60"/>
        <v>1</v>
      </c>
      <c r="I736" s="177">
        <f t="shared" si="61"/>
        <v>1</v>
      </c>
    </row>
    <row r="737" spans="1:9" s="2" customFormat="1" ht="15" customHeight="1" x14ac:dyDescent="0.25">
      <c r="A737" s="422"/>
      <c r="B737" s="136" t="s">
        <v>744</v>
      </c>
      <c r="C737" s="308"/>
      <c r="D737" s="308"/>
      <c r="E737" s="308"/>
      <c r="F737" s="185"/>
      <c r="G737" s="177"/>
      <c r="H737" s="186"/>
      <c r="I737" s="177"/>
    </row>
    <row r="738" spans="1:9" s="2" customFormat="1" ht="15" customHeight="1" thickBot="1" x14ac:dyDescent="0.3">
      <c r="A738" s="422"/>
      <c r="B738" s="136" t="s">
        <v>745</v>
      </c>
      <c r="C738" s="308"/>
      <c r="D738" s="308"/>
      <c r="E738" s="308"/>
      <c r="F738" s="303"/>
      <c r="G738" s="201"/>
      <c r="H738" s="202"/>
      <c r="I738" s="201"/>
    </row>
    <row r="739" spans="1:9" s="2" customFormat="1" ht="15" customHeight="1" thickTop="1" x14ac:dyDescent="0.25">
      <c r="A739" s="425">
        <v>7</v>
      </c>
      <c r="B739" s="248" t="s">
        <v>742</v>
      </c>
      <c r="C739" s="249" t="s">
        <v>743</v>
      </c>
      <c r="D739" s="249" t="s">
        <v>153</v>
      </c>
      <c r="E739" s="249">
        <v>4</v>
      </c>
      <c r="F739" s="185">
        <f t="shared" si="58"/>
        <v>1</v>
      </c>
      <c r="G739" s="177">
        <f t="shared" si="59"/>
        <v>1</v>
      </c>
      <c r="H739" s="186">
        <f t="shared" si="60"/>
        <v>1</v>
      </c>
      <c r="I739" s="177">
        <f t="shared" si="61"/>
        <v>1</v>
      </c>
    </row>
    <row r="740" spans="1:9" s="2" customFormat="1" ht="15" customHeight="1" x14ac:dyDescent="0.25">
      <c r="A740" s="422"/>
      <c r="B740" s="136" t="s">
        <v>744</v>
      </c>
      <c r="C740" s="308"/>
      <c r="D740" s="308"/>
      <c r="E740" s="308"/>
      <c r="F740" s="185"/>
      <c r="G740" s="177"/>
      <c r="H740" s="186"/>
      <c r="I740" s="177"/>
    </row>
    <row r="741" spans="1:9" s="2" customFormat="1" ht="15" customHeight="1" thickBot="1" x14ac:dyDescent="0.3">
      <c r="A741" s="423"/>
      <c r="B741" s="311" t="s">
        <v>746</v>
      </c>
      <c r="C741" s="246"/>
      <c r="D741" s="246"/>
      <c r="E741" s="246"/>
      <c r="F741" s="303"/>
      <c r="G741" s="201"/>
      <c r="H741" s="202"/>
      <c r="I741" s="201"/>
    </row>
    <row r="742" spans="1:9" s="2" customFormat="1" ht="15" customHeight="1" thickTop="1" x14ac:dyDescent="0.25">
      <c r="A742" s="422">
        <v>8</v>
      </c>
      <c r="B742" s="136" t="s">
        <v>747</v>
      </c>
      <c r="C742" s="308" t="s">
        <v>748</v>
      </c>
      <c r="D742" s="308" t="s">
        <v>153</v>
      </c>
      <c r="E742" s="308">
        <v>40</v>
      </c>
      <c r="F742" s="185">
        <f t="shared" si="58"/>
        <v>10</v>
      </c>
      <c r="G742" s="177">
        <f t="shared" si="59"/>
        <v>10</v>
      </c>
      <c r="H742" s="186">
        <f t="shared" si="60"/>
        <v>10</v>
      </c>
      <c r="I742" s="177">
        <f t="shared" si="61"/>
        <v>10</v>
      </c>
    </row>
    <row r="743" spans="1:9" s="2" customFormat="1" ht="15" customHeight="1" thickBot="1" x14ac:dyDescent="0.3">
      <c r="A743" s="420"/>
      <c r="B743" s="146" t="s">
        <v>749</v>
      </c>
      <c r="C743" s="147"/>
      <c r="D743" s="147"/>
      <c r="E743" s="147"/>
      <c r="F743" s="192">
        <f t="shared" si="58"/>
        <v>0</v>
      </c>
      <c r="G743" s="193">
        <f t="shared" si="59"/>
        <v>0</v>
      </c>
      <c r="H743" s="194">
        <f t="shared" si="60"/>
        <v>0</v>
      </c>
      <c r="I743" s="193">
        <f t="shared" si="61"/>
        <v>0</v>
      </c>
    </row>
    <row r="744" spans="1:9" s="2" customFormat="1" ht="11.25" customHeight="1" x14ac:dyDescent="0.25">
      <c r="A744" s="263"/>
      <c r="B744" s="312"/>
    </row>
    <row r="746" spans="1:9" s="2" customFormat="1" x14ac:dyDescent="0.25">
      <c r="A746" s="357" t="s">
        <v>10</v>
      </c>
      <c r="B746" s="357"/>
      <c r="C746" s="357"/>
      <c r="D746" s="357"/>
      <c r="E746" s="357"/>
      <c r="F746" s="357"/>
      <c r="G746" s="357"/>
      <c r="H746" s="357"/>
      <c r="I746" s="357"/>
    </row>
    <row r="747" spans="1:9" s="2" customFormat="1" x14ac:dyDescent="0.25">
      <c r="A747" s="357" t="s">
        <v>750</v>
      </c>
      <c r="B747" s="357"/>
      <c r="C747" s="357"/>
      <c r="D747" s="357"/>
      <c r="E747" s="357"/>
      <c r="F747" s="357"/>
      <c r="G747" s="357"/>
      <c r="H747" s="357"/>
      <c r="I747" s="357"/>
    </row>
    <row r="748" spans="1:9" s="2" customFormat="1" x14ac:dyDescent="0.25">
      <c r="A748" s="357" t="s">
        <v>12</v>
      </c>
      <c r="B748" s="357"/>
      <c r="C748" s="357"/>
      <c r="D748" s="357"/>
      <c r="E748" s="357"/>
      <c r="F748" s="357"/>
      <c r="G748" s="357"/>
      <c r="H748" s="357"/>
      <c r="I748" s="357"/>
    </row>
    <row r="749" spans="1:9" s="2" customFormat="1" ht="15.75" thickBot="1" x14ac:dyDescent="0.3"/>
    <row r="750" spans="1:9" s="2" customFormat="1" x14ac:dyDescent="0.25">
      <c r="A750" s="83" t="s">
        <v>79</v>
      </c>
      <c r="B750" s="454" t="s">
        <v>14</v>
      </c>
      <c r="C750" s="454" t="s">
        <v>80</v>
      </c>
      <c r="D750" s="84" t="s">
        <v>203</v>
      </c>
      <c r="E750" s="84" t="s">
        <v>82</v>
      </c>
      <c r="F750" s="408" t="s">
        <v>83</v>
      </c>
      <c r="G750" s="409"/>
      <c r="H750" s="409"/>
      <c r="I750" s="410"/>
    </row>
    <row r="751" spans="1:9" s="2" customFormat="1" x14ac:dyDescent="0.25">
      <c r="A751" s="313" t="s">
        <v>84</v>
      </c>
      <c r="B751" s="455"/>
      <c r="C751" s="455"/>
      <c r="D751" s="314" t="s">
        <v>207</v>
      </c>
      <c r="E751" s="314" t="s">
        <v>86</v>
      </c>
      <c r="F751" s="235" t="s">
        <v>87</v>
      </c>
      <c r="G751" s="235" t="s">
        <v>88</v>
      </c>
      <c r="H751" s="235" t="s">
        <v>89</v>
      </c>
      <c r="I751" s="315" t="s">
        <v>90</v>
      </c>
    </row>
    <row r="752" spans="1:9" s="319" customFormat="1" ht="17.25" customHeight="1" x14ac:dyDescent="0.25">
      <c r="A752" s="456">
        <v>1</v>
      </c>
      <c r="B752" s="316" t="s">
        <v>751</v>
      </c>
      <c r="C752" s="317"/>
      <c r="D752" s="317"/>
      <c r="E752" s="317"/>
      <c r="F752" s="317"/>
      <c r="G752" s="317"/>
      <c r="H752" s="317"/>
      <c r="I752" s="318"/>
    </row>
    <row r="753" spans="1:9" s="319" customFormat="1" ht="15.75" customHeight="1" x14ac:dyDescent="0.25">
      <c r="A753" s="457"/>
      <c r="B753" s="316" t="s">
        <v>752</v>
      </c>
      <c r="C753" s="320"/>
      <c r="D753" s="320" t="s">
        <v>99</v>
      </c>
      <c r="E753" s="321">
        <v>4320</v>
      </c>
      <c r="F753" s="320">
        <f>E753/4</f>
        <v>1080</v>
      </c>
      <c r="G753" s="320">
        <f>E753/4</f>
        <v>1080</v>
      </c>
      <c r="H753" s="320">
        <f>E753/4</f>
        <v>1080</v>
      </c>
      <c r="I753" s="322">
        <f>E753/4</f>
        <v>1080</v>
      </c>
    </row>
    <row r="754" spans="1:9" s="319" customFormat="1" ht="30.75" customHeight="1" thickBot="1" x14ac:dyDescent="0.3">
      <c r="A754" s="323">
        <v>2</v>
      </c>
      <c r="B754" s="324" t="s">
        <v>753</v>
      </c>
      <c r="C754" s="325"/>
      <c r="D754" s="134" t="s">
        <v>99</v>
      </c>
      <c r="E754" s="326">
        <v>360</v>
      </c>
      <c r="F754" s="134">
        <f>E754/4</f>
        <v>90</v>
      </c>
      <c r="G754" s="134">
        <f>E754/4</f>
        <v>90</v>
      </c>
      <c r="H754" s="134">
        <f>E754/4</f>
        <v>90</v>
      </c>
      <c r="I754" s="135">
        <f>E754/4</f>
        <v>90</v>
      </c>
    </row>
    <row r="757" spans="1:9" s="2" customFormat="1" x14ac:dyDescent="0.25">
      <c r="A757" s="357" t="s">
        <v>10</v>
      </c>
      <c r="B757" s="357"/>
      <c r="C757" s="357"/>
      <c r="D757" s="357"/>
      <c r="E757" s="357"/>
      <c r="F757" s="357"/>
      <c r="G757" s="357"/>
      <c r="H757" s="357"/>
      <c r="I757" s="357"/>
    </row>
    <row r="758" spans="1:9" s="2" customFormat="1" x14ac:dyDescent="0.25">
      <c r="A758" s="357" t="s">
        <v>754</v>
      </c>
      <c r="B758" s="357"/>
      <c r="C758" s="357"/>
      <c r="D758" s="357"/>
      <c r="E758" s="357"/>
      <c r="F758" s="357"/>
      <c r="G758" s="357"/>
      <c r="H758" s="357"/>
      <c r="I758" s="357"/>
    </row>
    <row r="759" spans="1:9" s="2" customFormat="1" x14ac:dyDescent="0.25">
      <c r="A759" s="357" t="s">
        <v>12</v>
      </c>
      <c r="B759" s="357"/>
      <c r="C759" s="357"/>
      <c r="D759" s="357"/>
      <c r="E759" s="357"/>
      <c r="F759" s="357"/>
      <c r="G759" s="357"/>
      <c r="H759" s="357"/>
      <c r="I759" s="357"/>
    </row>
    <row r="760" spans="1:9" s="2" customFormat="1" ht="15.75" thickBot="1" x14ac:dyDescent="0.3"/>
    <row r="761" spans="1:9" s="2" customFormat="1" ht="15.75" thickBot="1" x14ac:dyDescent="0.3">
      <c r="A761" s="327" t="s">
        <v>79</v>
      </c>
      <c r="B761" s="328"/>
      <c r="C761" s="329" t="s">
        <v>755</v>
      </c>
      <c r="D761" s="329" t="s">
        <v>82</v>
      </c>
      <c r="E761" s="330"/>
      <c r="F761" s="451" t="s">
        <v>756</v>
      </c>
      <c r="G761" s="452"/>
      <c r="H761" s="452"/>
      <c r="I761" s="453"/>
    </row>
    <row r="762" spans="1:9" s="2" customFormat="1" ht="15.75" thickBot="1" x14ac:dyDescent="0.3">
      <c r="A762" s="331" t="s">
        <v>84</v>
      </c>
      <c r="B762" s="332" t="s">
        <v>757</v>
      </c>
      <c r="C762" s="332" t="s">
        <v>758</v>
      </c>
      <c r="D762" s="333" t="s">
        <v>86</v>
      </c>
      <c r="E762" s="334" t="s">
        <v>80</v>
      </c>
      <c r="F762" s="335" t="s">
        <v>87</v>
      </c>
      <c r="G762" s="336" t="s">
        <v>88</v>
      </c>
      <c r="H762" s="337" t="s">
        <v>89</v>
      </c>
      <c r="I762" s="336" t="s">
        <v>90</v>
      </c>
    </row>
    <row r="763" spans="1:9" s="2" customFormat="1" ht="15" customHeight="1" x14ac:dyDescent="0.25">
      <c r="A763" s="338">
        <v>1</v>
      </c>
      <c r="B763" s="339" t="s">
        <v>759</v>
      </c>
      <c r="C763" s="340" t="s">
        <v>216</v>
      </c>
      <c r="D763" s="340">
        <v>268</v>
      </c>
      <c r="E763" s="226" t="s">
        <v>760</v>
      </c>
      <c r="F763" s="340">
        <v>67</v>
      </c>
      <c r="G763" s="340">
        <v>67</v>
      </c>
      <c r="H763" s="340">
        <v>67</v>
      </c>
      <c r="I763" s="341">
        <v>67</v>
      </c>
    </row>
    <row r="764" spans="1:9" s="2" customFormat="1" ht="15" customHeight="1" x14ac:dyDescent="0.25">
      <c r="A764" s="342">
        <v>2</v>
      </c>
      <c r="B764" s="343" t="s">
        <v>761</v>
      </c>
      <c r="C764" s="344" t="s">
        <v>216</v>
      </c>
      <c r="D764" s="344">
        <v>58</v>
      </c>
      <c r="E764" s="228" t="s">
        <v>762</v>
      </c>
      <c r="F764" s="344">
        <v>58</v>
      </c>
      <c r="G764" s="344"/>
      <c r="H764" s="344"/>
      <c r="I764" s="345"/>
    </row>
    <row r="765" spans="1:9" s="2" customFormat="1" ht="24.75" customHeight="1" x14ac:dyDescent="0.25">
      <c r="A765" s="342">
        <v>3</v>
      </c>
      <c r="B765" s="343" t="s">
        <v>763</v>
      </c>
      <c r="C765" s="344" t="s">
        <v>216</v>
      </c>
      <c r="D765" s="344">
        <v>6</v>
      </c>
      <c r="E765" s="228"/>
      <c r="F765" s="344">
        <v>6</v>
      </c>
      <c r="G765" s="344"/>
      <c r="H765" s="344"/>
      <c r="I765" s="345"/>
    </row>
    <row r="766" spans="1:9" s="2" customFormat="1" ht="15" customHeight="1" x14ac:dyDescent="0.25">
      <c r="A766" s="342">
        <v>4</v>
      </c>
      <c r="B766" s="343" t="s">
        <v>764</v>
      </c>
      <c r="C766" s="344" t="s">
        <v>153</v>
      </c>
      <c r="D766" s="344">
        <v>40</v>
      </c>
      <c r="E766" s="228" t="s">
        <v>765</v>
      </c>
      <c r="F766" s="344">
        <v>40</v>
      </c>
      <c r="G766" s="344"/>
      <c r="H766" s="344"/>
      <c r="I766" s="345"/>
    </row>
    <row r="767" spans="1:9" s="2" customFormat="1" ht="24.75" customHeight="1" x14ac:dyDescent="0.25">
      <c r="A767" s="342">
        <v>5</v>
      </c>
      <c r="B767" s="343" t="s">
        <v>766</v>
      </c>
      <c r="C767" s="344" t="s">
        <v>216</v>
      </c>
      <c r="D767" s="344">
        <v>60</v>
      </c>
      <c r="E767" s="346"/>
      <c r="F767" s="347">
        <v>60</v>
      </c>
      <c r="G767" s="347"/>
      <c r="H767" s="347"/>
      <c r="I767" s="348"/>
    </row>
    <row r="768" spans="1:9" s="2" customFormat="1" ht="15" customHeight="1" x14ac:dyDescent="0.25">
      <c r="A768" s="342">
        <v>7</v>
      </c>
      <c r="B768" s="343" t="s">
        <v>767</v>
      </c>
      <c r="C768" s="344" t="s">
        <v>281</v>
      </c>
      <c r="D768" s="344">
        <v>360</v>
      </c>
      <c r="E768" s="228"/>
      <c r="F768" s="344">
        <v>360</v>
      </c>
      <c r="G768" s="344"/>
      <c r="H768" s="344"/>
      <c r="I768" s="345"/>
    </row>
    <row r="769" spans="1:9" s="2" customFormat="1" ht="15" customHeight="1" x14ac:dyDescent="0.25">
      <c r="A769" s="342">
        <v>8</v>
      </c>
      <c r="B769" s="343" t="s">
        <v>768</v>
      </c>
      <c r="C769" s="344" t="s">
        <v>281</v>
      </c>
      <c r="D769" s="344">
        <v>112</v>
      </c>
      <c r="E769" s="228" t="s">
        <v>769</v>
      </c>
      <c r="F769" s="344">
        <v>112</v>
      </c>
      <c r="G769" s="344"/>
      <c r="H769" s="344"/>
      <c r="I769" s="345"/>
    </row>
    <row r="770" spans="1:9" s="2" customFormat="1" ht="15" customHeight="1" x14ac:dyDescent="0.25">
      <c r="A770" s="342">
        <v>9</v>
      </c>
      <c r="B770" s="343" t="s">
        <v>770</v>
      </c>
      <c r="C770" s="344" t="s">
        <v>281</v>
      </c>
      <c r="D770" s="344">
        <v>6</v>
      </c>
      <c r="E770" s="228"/>
      <c r="F770" s="344">
        <v>6</v>
      </c>
      <c r="G770" s="344"/>
      <c r="H770" s="344"/>
      <c r="I770" s="345"/>
    </row>
    <row r="771" spans="1:9" s="2" customFormat="1" ht="15" customHeight="1" x14ac:dyDescent="0.25">
      <c r="A771" s="342">
        <v>10</v>
      </c>
      <c r="B771" s="343" t="s">
        <v>771</v>
      </c>
      <c r="C771" s="344" t="s">
        <v>281</v>
      </c>
      <c r="D771" s="344">
        <v>803</v>
      </c>
      <c r="E771" s="228" t="s">
        <v>772</v>
      </c>
      <c r="F771" s="344">
        <v>200</v>
      </c>
      <c r="G771" s="344">
        <v>201</v>
      </c>
      <c r="H771" s="344">
        <v>201</v>
      </c>
      <c r="I771" s="345">
        <v>201</v>
      </c>
    </row>
    <row r="772" spans="1:9" s="2" customFormat="1" ht="15" customHeight="1" x14ac:dyDescent="0.25">
      <c r="A772" s="342">
        <v>11</v>
      </c>
      <c r="B772" s="343" t="s">
        <v>773</v>
      </c>
      <c r="C772" s="344" t="s">
        <v>281</v>
      </c>
      <c r="D772" s="344">
        <v>2563</v>
      </c>
      <c r="E772" s="228" t="s">
        <v>774</v>
      </c>
      <c r="F772" s="344">
        <v>641</v>
      </c>
      <c r="G772" s="344">
        <v>641</v>
      </c>
      <c r="H772" s="344">
        <v>641</v>
      </c>
      <c r="I772" s="345">
        <v>641</v>
      </c>
    </row>
    <row r="773" spans="1:9" s="2" customFormat="1" ht="15" customHeight="1" x14ac:dyDescent="0.25">
      <c r="A773" s="342">
        <v>12</v>
      </c>
      <c r="B773" s="349" t="s">
        <v>775</v>
      </c>
      <c r="C773" s="347" t="s">
        <v>776</v>
      </c>
      <c r="D773" s="347">
        <v>22</v>
      </c>
      <c r="E773" s="346"/>
      <c r="F773" s="347">
        <v>22</v>
      </c>
      <c r="G773" s="344"/>
      <c r="H773" s="344"/>
      <c r="I773" s="345"/>
    </row>
    <row r="774" spans="1:9" s="2" customFormat="1" ht="15" customHeight="1" x14ac:dyDescent="0.25">
      <c r="A774" s="342">
        <v>13</v>
      </c>
      <c r="B774" s="343" t="s">
        <v>777</v>
      </c>
      <c r="C774" s="344" t="s">
        <v>281</v>
      </c>
      <c r="D774" s="344">
        <v>20</v>
      </c>
      <c r="E774" s="228"/>
      <c r="F774" s="344">
        <v>20</v>
      </c>
      <c r="G774" s="344"/>
      <c r="H774" s="344"/>
      <c r="I774" s="345"/>
    </row>
    <row r="775" spans="1:9" s="2" customFormat="1" ht="15" customHeight="1" x14ac:dyDescent="0.25">
      <c r="A775" s="342">
        <v>14</v>
      </c>
      <c r="B775" s="343" t="s">
        <v>778</v>
      </c>
      <c r="C775" s="344" t="s">
        <v>281</v>
      </c>
      <c r="D775" s="350">
        <v>12</v>
      </c>
      <c r="E775" s="228"/>
      <c r="F775" s="344">
        <v>12</v>
      </c>
      <c r="G775" s="344"/>
      <c r="H775" s="344"/>
      <c r="I775" s="345"/>
    </row>
    <row r="776" spans="1:9" s="2" customFormat="1" ht="15" customHeight="1" x14ac:dyDescent="0.25">
      <c r="A776" s="342">
        <v>15</v>
      </c>
      <c r="B776" s="343" t="s">
        <v>779</v>
      </c>
      <c r="C776" s="344" t="s">
        <v>153</v>
      </c>
      <c r="D776" s="344">
        <v>181</v>
      </c>
      <c r="E776" s="228"/>
      <c r="F776" s="344">
        <v>181</v>
      </c>
      <c r="G776" s="344"/>
      <c r="H776" s="344"/>
      <c r="I776" s="345"/>
    </row>
    <row r="777" spans="1:9" s="2" customFormat="1" ht="23.25" customHeight="1" x14ac:dyDescent="0.25">
      <c r="A777" s="342">
        <v>16</v>
      </c>
      <c r="B777" s="343" t="s">
        <v>780</v>
      </c>
      <c r="C777" s="344" t="s">
        <v>153</v>
      </c>
      <c r="D777" s="344">
        <v>58</v>
      </c>
      <c r="E777" s="239"/>
      <c r="F777" s="351">
        <v>58</v>
      </c>
      <c r="G777" s="344"/>
      <c r="H777" s="344"/>
      <c r="I777" s="345"/>
    </row>
    <row r="778" spans="1:9" s="2" customFormat="1" ht="24" customHeight="1" x14ac:dyDescent="0.25">
      <c r="A778" s="342">
        <v>17</v>
      </c>
      <c r="B778" s="343" t="s">
        <v>781</v>
      </c>
      <c r="C778" s="344" t="s">
        <v>153</v>
      </c>
      <c r="D778" s="344">
        <v>112</v>
      </c>
      <c r="E778" s="228"/>
      <c r="F778" s="344">
        <v>112</v>
      </c>
      <c r="G778" s="344"/>
      <c r="H778" s="344"/>
      <c r="I778" s="345"/>
    </row>
    <row r="779" spans="1:9" s="2" customFormat="1" ht="15" customHeight="1" x14ac:dyDescent="0.25">
      <c r="A779" s="342">
        <v>18</v>
      </c>
      <c r="B779" s="343" t="s">
        <v>782</v>
      </c>
      <c r="C779" s="344" t="s">
        <v>153</v>
      </c>
      <c r="D779" s="344">
        <v>6</v>
      </c>
      <c r="E779" s="228" t="s">
        <v>783</v>
      </c>
      <c r="F779" s="344">
        <v>6</v>
      </c>
      <c r="G779" s="344"/>
      <c r="H779" s="344"/>
      <c r="I779" s="345"/>
    </row>
    <row r="780" spans="1:9" s="2" customFormat="1" ht="15" customHeight="1" x14ac:dyDescent="0.25">
      <c r="A780" s="342">
        <v>19</v>
      </c>
      <c r="B780" s="343" t="s">
        <v>784</v>
      </c>
      <c r="C780" s="344" t="s">
        <v>153</v>
      </c>
      <c r="D780" s="344">
        <v>58</v>
      </c>
      <c r="E780" s="228"/>
      <c r="F780" s="344">
        <v>58</v>
      </c>
      <c r="G780" s="344"/>
      <c r="H780" s="344"/>
      <c r="I780" s="345"/>
    </row>
    <row r="781" spans="1:9" s="2" customFormat="1" ht="15" customHeight="1" x14ac:dyDescent="0.25">
      <c r="A781" s="342">
        <v>20</v>
      </c>
      <c r="B781" s="343" t="s">
        <v>785</v>
      </c>
      <c r="C781" s="344" t="s">
        <v>153</v>
      </c>
      <c r="D781" s="344">
        <v>20</v>
      </c>
      <c r="E781" s="228"/>
      <c r="F781" s="344">
        <v>20</v>
      </c>
      <c r="G781" s="344"/>
      <c r="H781" s="344"/>
      <c r="I781" s="345"/>
    </row>
    <row r="782" spans="1:9" s="2" customFormat="1" ht="15" customHeight="1" x14ac:dyDescent="0.25">
      <c r="A782" s="342">
        <v>21</v>
      </c>
      <c r="B782" s="343" t="s">
        <v>786</v>
      </c>
      <c r="C782" s="344" t="s">
        <v>153</v>
      </c>
      <c r="D782" s="344">
        <v>8</v>
      </c>
      <c r="E782" s="228"/>
      <c r="F782" s="344">
        <v>8</v>
      </c>
      <c r="G782" s="344"/>
      <c r="H782" s="344"/>
      <c r="I782" s="345"/>
    </row>
    <row r="783" spans="1:9" s="2" customFormat="1" ht="15" customHeight="1" x14ac:dyDescent="0.25">
      <c r="A783" s="342">
        <v>22</v>
      </c>
      <c r="B783" s="343" t="s">
        <v>787</v>
      </c>
      <c r="C783" s="344" t="s">
        <v>153</v>
      </c>
      <c r="D783" s="344">
        <v>4</v>
      </c>
      <c r="E783" s="228"/>
      <c r="F783" s="344">
        <v>4</v>
      </c>
      <c r="G783" s="344"/>
      <c r="H783" s="344"/>
      <c r="I783" s="345"/>
    </row>
    <row r="784" spans="1:9" s="2" customFormat="1" ht="15" customHeight="1" thickBot="1" x14ac:dyDescent="0.3">
      <c r="A784" s="352">
        <v>23</v>
      </c>
      <c r="B784" s="353" t="s">
        <v>788</v>
      </c>
      <c r="C784" s="353" t="s">
        <v>153</v>
      </c>
      <c r="D784" s="353">
        <v>3355</v>
      </c>
      <c r="E784" s="353"/>
      <c r="F784" s="354">
        <v>899</v>
      </c>
      <c r="G784" s="354">
        <v>899</v>
      </c>
      <c r="H784" s="354">
        <v>899</v>
      </c>
      <c r="I784" s="355">
        <v>900</v>
      </c>
    </row>
    <row r="785" spans="1:9" s="2" customFormat="1" x14ac:dyDescent="0.25">
      <c r="A785" s="44"/>
      <c r="B785" s="356"/>
    </row>
    <row r="786" spans="1:9" s="2" customFormat="1" x14ac:dyDescent="0.25">
      <c r="B786" s="1" t="s">
        <v>789</v>
      </c>
      <c r="C786" s="1"/>
      <c r="D786" s="1"/>
      <c r="E786" s="1"/>
      <c r="F786" s="1" t="s">
        <v>790</v>
      </c>
      <c r="G786" s="1"/>
      <c r="H786" s="1"/>
      <c r="I786" s="114"/>
    </row>
    <row r="787" spans="1:9" s="2" customFormat="1" x14ac:dyDescent="0.25">
      <c r="B787" s="1"/>
      <c r="D787" s="1"/>
      <c r="E787" s="1"/>
      <c r="F787" s="1"/>
      <c r="G787" s="1"/>
      <c r="H787" s="1"/>
      <c r="I787" s="1"/>
    </row>
    <row r="788" spans="1:9" s="2" customFormat="1" x14ac:dyDescent="0.25">
      <c r="B788" s="1" t="s">
        <v>791</v>
      </c>
      <c r="C788" s="1"/>
      <c r="D788" s="1"/>
      <c r="E788" s="1"/>
      <c r="F788" s="1" t="s">
        <v>792</v>
      </c>
      <c r="G788" s="1"/>
      <c r="I788" s="1"/>
    </row>
    <row r="789" spans="1:9" s="2" customFormat="1" x14ac:dyDescent="0.25">
      <c r="H789" s="1"/>
      <c r="I789" s="1"/>
    </row>
    <row r="790" spans="1:9" s="2" customFormat="1" x14ac:dyDescent="0.25">
      <c r="B790" s="1" t="s">
        <v>793</v>
      </c>
      <c r="C790" s="1"/>
      <c r="D790" s="1"/>
      <c r="E790" s="1"/>
      <c r="F790" s="1" t="s">
        <v>794</v>
      </c>
      <c r="G790" s="1"/>
      <c r="H790" s="1"/>
      <c r="I790" s="1"/>
    </row>
    <row r="791" spans="1:9" s="2" customFormat="1" x14ac:dyDescent="0.25">
      <c r="B791" s="1"/>
      <c r="C791" s="1"/>
      <c r="D791" s="1"/>
      <c r="E791" s="1"/>
      <c r="F791" s="1"/>
      <c r="G791" s="1"/>
      <c r="H791" s="1"/>
      <c r="I791" s="1"/>
    </row>
    <row r="792" spans="1:9" s="2" customFormat="1" x14ac:dyDescent="0.25">
      <c r="B792" s="2" t="s">
        <v>795</v>
      </c>
      <c r="H792" s="1"/>
      <c r="I792" s="1"/>
    </row>
    <row r="793" spans="1:9" s="2" customFormat="1" x14ac:dyDescent="0.25">
      <c r="B793" s="2" t="s">
        <v>796</v>
      </c>
      <c r="H793" s="1"/>
      <c r="I793" s="1"/>
    </row>
    <row r="794" spans="1:9" s="2" customFormat="1" x14ac:dyDescent="0.25">
      <c r="B794" s="2" t="s">
        <v>797</v>
      </c>
      <c r="H794" s="1"/>
      <c r="I794" s="1"/>
    </row>
  </sheetData>
  <mergeCells count="344">
    <mergeCell ref="A757:I757"/>
    <mergeCell ref="A758:I758"/>
    <mergeCell ref="A759:I759"/>
    <mergeCell ref="F761:I761"/>
    <mergeCell ref="A747:I747"/>
    <mergeCell ref="A748:I748"/>
    <mergeCell ref="B750:B751"/>
    <mergeCell ref="C750:C751"/>
    <mergeCell ref="F750:I750"/>
    <mergeCell ref="A752:A753"/>
    <mergeCell ref="A726:A727"/>
    <mergeCell ref="A728:A734"/>
    <mergeCell ref="A736:A738"/>
    <mergeCell ref="A739:A741"/>
    <mergeCell ref="A742:A743"/>
    <mergeCell ref="A746:I746"/>
    <mergeCell ref="A717:I717"/>
    <mergeCell ref="B718:B719"/>
    <mergeCell ref="C718:C719"/>
    <mergeCell ref="F718:I718"/>
    <mergeCell ref="A720:A723"/>
    <mergeCell ref="A724:A725"/>
    <mergeCell ref="A696:I696"/>
    <mergeCell ref="B697:B698"/>
    <mergeCell ref="C697:C698"/>
    <mergeCell ref="F697:I697"/>
    <mergeCell ref="A715:I715"/>
    <mergeCell ref="B716:I716"/>
    <mergeCell ref="A670:I670"/>
    <mergeCell ref="B672:B673"/>
    <mergeCell ref="C672:C673"/>
    <mergeCell ref="F672:I672"/>
    <mergeCell ref="A694:I694"/>
    <mergeCell ref="A695:I695"/>
    <mergeCell ref="A650:A652"/>
    <mergeCell ref="A653:A655"/>
    <mergeCell ref="A656:A659"/>
    <mergeCell ref="A660:A665"/>
    <mergeCell ref="A668:I668"/>
    <mergeCell ref="A669:I669"/>
    <mergeCell ref="A581:A591"/>
    <mergeCell ref="A592:A602"/>
    <mergeCell ref="A603:A628"/>
    <mergeCell ref="A629:A637"/>
    <mergeCell ref="A638:A646"/>
    <mergeCell ref="A647:A649"/>
    <mergeCell ref="A576:I576"/>
    <mergeCell ref="A577:I577"/>
    <mergeCell ref="A578:I578"/>
    <mergeCell ref="B579:B580"/>
    <mergeCell ref="C579:C580"/>
    <mergeCell ref="F579:I579"/>
    <mergeCell ref="F448:I448"/>
    <mergeCell ref="A559:I559"/>
    <mergeCell ref="A560:I560"/>
    <mergeCell ref="A561:I561"/>
    <mergeCell ref="B562:B563"/>
    <mergeCell ref="C562:C563"/>
    <mergeCell ref="F562:I562"/>
    <mergeCell ref="B430:B431"/>
    <mergeCell ref="C430:C431"/>
    <mergeCell ref="F430:I430"/>
    <mergeCell ref="A445:I445"/>
    <mergeCell ref="A446:I446"/>
    <mergeCell ref="A447:I447"/>
    <mergeCell ref="B405:B406"/>
    <mergeCell ref="C405:C406"/>
    <mergeCell ref="F405:I405"/>
    <mergeCell ref="A427:I427"/>
    <mergeCell ref="A428:I428"/>
    <mergeCell ref="A429:I429"/>
    <mergeCell ref="A394:A395"/>
    <mergeCell ref="A396:A397"/>
    <mergeCell ref="A398:A399"/>
    <mergeCell ref="A402:I402"/>
    <mergeCell ref="A403:I403"/>
    <mergeCell ref="A404:I404"/>
    <mergeCell ref="A384:A385"/>
    <mergeCell ref="A386:A387"/>
    <mergeCell ref="A388:A389"/>
    <mergeCell ref="M388:M389"/>
    <mergeCell ref="A390:A391"/>
    <mergeCell ref="A392:A393"/>
    <mergeCell ref="A373:I373"/>
    <mergeCell ref="A374:I374"/>
    <mergeCell ref="B376:B377"/>
    <mergeCell ref="C376:C377"/>
    <mergeCell ref="F376:I376"/>
    <mergeCell ref="A382:A383"/>
    <mergeCell ref="A357:A360"/>
    <mergeCell ref="D357:D360"/>
    <mergeCell ref="A361:A365"/>
    <mergeCell ref="D361:D365"/>
    <mergeCell ref="A367:A369"/>
    <mergeCell ref="A372:I372"/>
    <mergeCell ref="A346:A349"/>
    <mergeCell ref="A352:I352"/>
    <mergeCell ref="A353:I353"/>
    <mergeCell ref="A354:I354"/>
    <mergeCell ref="B355:B356"/>
    <mergeCell ref="C355:C356"/>
    <mergeCell ref="F355:I355"/>
    <mergeCell ref="B326:B327"/>
    <mergeCell ref="C326:C327"/>
    <mergeCell ref="F326:I326"/>
    <mergeCell ref="A330:A334"/>
    <mergeCell ref="A336:A337"/>
    <mergeCell ref="A338:A345"/>
    <mergeCell ref="A287:A292"/>
    <mergeCell ref="A293:A300"/>
    <mergeCell ref="A301:A303"/>
    <mergeCell ref="A322:I322"/>
    <mergeCell ref="A323:I323"/>
    <mergeCell ref="A324:I324"/>
    <mergeCell ref="A279:I279"/>
    <mergeCell ref="A280:I280"/>
    <mergeCell ref="B281:B282"/>
    <mergeCell ref="C281:C282"/>
    <mergeCell ref="F281:I281"/>
    <mergeCell ref="A285:A286"/>
    <mergeCell ref="A262:I262"/>
    <mergeCell ref="B264:B265"/>
    <mergeCell ref="C264:C265"/>
    <mergeCell ref="F264:I264"/>
    <mergeCell ref="A266:A273"/>
    <mergeCell ref="A278:I278"/>
    <mergeCell ref="A205:I205"/>
    <mergeCell ref="A206:I206"/>
    <mergeCell ref="A207:I207"/>
    <mergeCell ref="F208:I208"/>
    <mergeCell ref="A260:I260"/>
    <mergeCell ref="A261:I261"/>
    <mergeCell ref="H163:H164"/>
    <mergeCell ref="I163:I164"/>
    <mergeCell ref="A192:I192"/>
    <mergeCell ref="A193:I193"/>
    <mergeCell ref="A194:I194"/>
    <mergeCell ref="F195:I195"/>
    <mergeCell ref="A163:A164"/>
    <mergeCell ref="C163:C164"/>
    <mergeCell ref="D163:D164"/>
    <mergeCell ref="E163:E164"/>
    <mergeCell ref="F163:F164"/>
    <mergeCell ref="G163:G164"/>
    <mergeCell ref="H159:H160"/>
    <mergeCell ref="I159:I160"/>
    <mergeCell ref="A161:A162"/>
    <mergeCell ref="C161:C162"/>
    <mergeCell ref="D161:D162"/>
    <mergeCell ref="E161:E162"/>
    <mergeCell ref="F161:F162"/>
    <mergeCell ref="G161:G162"/>
    <mergeCell ref="H161:H162"/>
    <mergeCell ref="I161:I162"/>
    <mergeCell ref="A159:A160"/>
    <mergeCell ref="C159:C160"/>
    <mergeCell ref="D159:D160"/>
    <mergeCell ref="E159:E160"/>
    <mergeCell ref="F159:F160"/>
    <mergeCell ref="G159:G160"/>
    <mergeCell ref="A143:I143"/>
    <mergeCell ref="A144:I144"/>
    <mergeCell ref="A145:I145"/>
    <mergeCell ref="F146:I146"/>
    <mergeCell ref="X146:AI146"/>
    <mergeCell ref="X147:Z147"/>
    <mergeCell ref="AA147:AC147"/>
    <mergeCell ref="AD147:AF147"/>
    <mergeCell ref="AG147:AI147"/>
    <mergeCell ref="A129:J129"/>
    <mergeCell ref="A130:J130"/>
    <mergeCell ref="A131:J131"/>
    <mergeCell ref="A133:A134"/>
    <mergeCell ref="B133:C133"/>
    <mergeCell ref="D133:D134"/>
    <mergeCell ref="G133:J133"/>
    <mergeCell ref="E99:E100"/>
    <mergeCell ref="F99:F100"/>
    <mergeCell ref="G99:G100"/>
    <mergeCell ref="H99:H100"/>
    <mergeCell ref="I99:I100"/>
    <mergeCell ref="A104:A105"/>
    <mergeCell ref="A83:A84"/>
    <mergeCell ref="A85:A86"/>
    <mergeCell ref="A87:A88"/>
    <mergeCell ref="A90:A91"/>
    <mergeCell ref="A99:A100"/>
    <mergeCell ref="D99:D100"/>
    <mergeCell ref="A68:A69"/>
    <mergeCell ref="A70:A73"/>
    <mergeCell ref="A74:A75"/>
    <mergeCell ref="A76:A77"/>
    <mergeCell ref="A78:A79"/>
    <mergeCell ref="A81:A82"/>
    <mergeCell ref="A59:I59"/>
    <mergeCell ref="A60:I60"/>
    <mergeCell ref="A61:I61"/>
    <mergeCell ref="F62:I62"/>
    <mergeCell ref="A64:A65"/>
    <mergeCell ref="A66:A67"/>
    <mergeCell ref="H50:H51"/>
    <mergeCell ref="I50:I51"/>
    <mergeCell ref="A53:A54"/>
    <mergeCell ref="C53:C54"/>
    <mergeCell ref="D53:D54"/>
    <mergeCell ref="E53:E54"/>
    <mergeCell ref="F53:F54"/>
    <mergeCell ref="G53:G54"/>
    <mergeCell ref="H53:H54"/>
    <mergeCell ref="I53:I54"/>
    <mergeCell ref="A50:A51"/>
    <mergeCell ref="C50:C51"/>
    <mergeCell ref="D50:D51"/>
    <mergeCell ref="E50:E51"/>
    <mergeCell ref="F50:F51"/>
    <mergeCell ref="G50:G51"/>
    <mergeCell ref="A43:A44"/>
    <mergeCell ref="C43:C44"/>
    <mergeCell ref="E43:E44"/>
    <mergeCell ref="F43:F44"/>
    <mergeCell ref="G43:G44"/>
    <mergeCell ref="H43:H44"/>
    <mergeCell ref="I43:I44"/>
    <mergeCell ref="I45:I46"/>
    <mergeCell ref="A47:A48"/>
    <mergeCell ref="E47:E48"/>
    <mergeCell ref="F47:F48"/>
    <mergeCell ref="G47:G48"/>
    <mergeCell ref="H47:H48"/>
    <mergeCell ref="I47:I48"/>
    <mergeCell ref="A45:A46"/>
    <mergeCell ref="C45:C46"/>
    <mergeCell ref="E45:E46"/>
    <mergeCell ref="F45:F46"/>
    <mergeCell ref="G45:G46"/>
    <mergeCell ref="H45:H46"/>
    <mergeCell ref="H39:H40"/>
    <mergeCell ref="I39:I40"/>
    <mergeCell ref="J39:J40"/>
    <mergeCell ref="A41:A42"/>
    <mergeCell ref="B41:B42"/>
    <mergeCell ref="C41:C42"/>
    <mergeCell ref="E41:E42"/>
    <mergeCell ref="F41:F42"/>
    <mergeCell ref="G41:G42"/>
    <mergeCell ref="H41:H42"/>
    <mergeCell ref="A39:A40"/>
    <mergeCell ref="B39:B40"/>
    <mergeCell ref="C39:C40"/>
    <mergeCell ref="E39:E40"/>
    <mergeCell ref="F39:F40"/>
    <mergeCell ref="G39:G40"/>
    <mergeCell ref="I41:I42"/>
    <mergeCell ref="J41:J42"/>
    <mergeCell ref="H32:H33"/>
    <mergeCell ref="I32:I33"/>
    <mergeCell ref="A37:A38"/>
    <mergeCell ref="C37:C38"/>
    <mergeCell ref="D37:D38"/>
    <mergeCell ref="E37:E38"/>
    <mergeCell ref="F37:F38"/>
    <mergeCell ref="G37:G38"/>
    <mergeCell ref="H37:H38"/>
    <mergeCell ref="I37:I38"/>
    <mergeCell ref="A32:A33"/>
    <mergeCell ref="C32:C33"/>
    <mergeCell ref="D32:D33"/>
    <mergeCell ref="E32:E33"/>
    <mergeCell ref="F32:F33"/>
    <mergeCell ref="G32:G33"/>
    <mergeCell ref="H27:H28"/>
    <mergeCell ref="I27:I28"/>
    <mergeCell ref="A29:A30"/>
    <mergeCell ref="C29:C30"/>
    <mergeCell ref="E29:E30"/>
    <mergeCell ref="F29:F30"/>
    <mergeCell ref="G29:G30"/>
    <mergeCell ref="H29:H30"/>
    <mergeCell ref="I29:I30"/>
    <mergeCell ref="A27:A28"/>
    <mergeCell ref="C27:C28"/>
    <mergeCell ref="D27:D28"/>
    <mergeCell ref="E27:E28"/>
    <mergeCell ref="F27:F28"/>
    <mergeCell ref="G27:G28"/>
    <mergeCell ref="H23:H24"/>
    <mergeCell ref="I23:I24"/>
    <mergeCell ref="A25:A26"/>
    <mergeCell ref="C25:C26"/>
    <mergeCell ref="D25:D26"/>
    <mergeCell ref="E25:E26"/>
    <mergeCell ref="F25:F26"/>
    <mergeCell ref="G25:G26"/>
    <mergeCell ref="H25:H26"/>
    <mergeCell ref="I25:I26"/>
    <mergeCell ref="A23:A24"/>
    <mergeCell ref="C23:C24"/>
    <mergeCell ref="D23:D24"/>
    <mergeCell ref="E23:E24"/>
    <mergeCell ref="F23:F24"/>
    <mergeCell ref="G23:G24"/>
    <mergeCell ref="H19:H20"/>
    <mergeCell ref="I19:I20"/>
    <mergeCell ref="A21:A22"/>
    <mergeCell ref="C21:C22"/>
    <mergeCell ref="D21:D22"/>
    <mergeCell ref="E21:E22"/>
    <mergeCell ref="F21:F22"/>
    <mergeCell ref="G21:G22"/>
    <mergeCell ref="H21:H22"/>
    <mergeCell ref="I21:I22"/>
    <mergeCell ref="A19:A20"/>
    <mergeCell ref="C19:C20"/>
    <mergeCell ref="D19:D20"/>
    <mergeCell ref="E19:E20"/>
    <mergeCell ref="F19:F20"/>
    <mergeCell ref="G19:G20"/>
    <mergeCell ref="A16:A17"/>
    <mergeCell ref="B16:B17"/>
    <mergeCell ref="D16:D17"/>
    <mergeCell ref="E16:E17"/>
    <mergeCell ref="F16:F17"/>
    <mergeCell ref="G16:G17"/>
    <mergeCell ref="H16:H17"/>
    <mergeCell ref="I16:I17"/>
    <mergeCell ref="J16:J17"/>
    <mergeCell ref="A14:A15"/>
    <mergeCell ref="B14:B15"/>
    <mergeCell ref="C14:C15"/>
    <mergeCell ref="D14:D15"/>
    <mergeCell ref="E14:E15"/>
    <mergeCell ref="F14:F15"/>
    <mergeCell ref="G14:G15"/>
    <mergeCell ref="I14:I15"/>
    <mergeCell ref="J14:J15"/>
    <mergeCell ref="A1:B1"/>
    <mergeCell ref="F1:H1"/>
    <mergeCell ref="I1:J1"/>
    <mergeCell ref="A10:H10"/>
    <mergeCell ref="I10:J10"/>
    <mergeCell ref="A11:H11"/>
    <mergeCell ref="I11:J11"/>
    <mergeCell ref="A12:H12"/>
    <mergeCell ref="I12:J12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годовая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2021-12-03T12:29:37Z</dcterms:modified>
</cp:coreProperties>
</file>