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40" windowWidth="9420" windowHeight="1170" activeTab="0"/>
  </bookViews>
  <sheets>
    <sheet name="1 квартал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0">'1 квартал'!$4:$6</definedName>
    <definedName name="_xlnm.Print_Area" localSheetId="0">'1 квартал'!$A$1:$Y$302</definedName>
  </definedNames>
  <calcPr fullCalcOnLoad="1"/>
</workbook>
</file>

<file path=xl/sharedStrings.xml><?xml version="1.0" encoding="utf-8"?>
<sst xmlns="http://schemas.openxmlformats.org/spreadsheetml/2006/main" count="596" uniqueCount="314">
  <si>
    <t>тыс.сум</t>
  </si>
  <si>
    <t>Себестоимость реализованной продукции</t>
  </si>
  <si>
    <t>Результат финансовой деятельности</t>
  </si>
  <si>
    <t>доходы в виде дивидендов</t>
  </si>
  <si>
    <t>Валовая прибыль</t>
  </si>
  <si>
    <t>Рентабельность, %</t>
  </si>
  <si>
    <t>Прочие доходы от основной деятельности</t>
  </si>
  <si>
    <t>Балансовая прибыль</t>
  </si>
  <si>
    <t>Расходы включаемые в налогооблагаемую прибыль</t>
  </si>
  <si>
    <t>Чистая прибыль</t>
  </si>
  <si>
    <t>Чистая выручка от реализации</t>
  </si>
  <si>
    <t>прогноз</t>
  </si>
  <si>
    <t>факт</t>
  </si>
  <si>
    <t>Реализация продукции, тыс.тн.</t>
  </si>
  <si>
    <t>Налогооблагаемая база</t>
  </si>
  <si>
    <t>Налог на прибыль</t>
  </si>
  <si>
    <t>Товарная продукция, тыс.тн.</t>
  </si>
  <si>
    <t>Объем вскрыши, тыс.куб.м.</t>
  </si>
  <si>
    <t>коэф. вскрыши</t>
  </si>
  <si>
    <t>на 1 тонну</t>
  </si>
  <si>
    <t xml:space="preserve">  -НДС по реализации ниже с/ст угля и каолина</t>
  </si>
  <si>
    <t xml:space="preserve">  - возврат вагонов</t>
  </si>
  <si>
    <t xml:space="preserve">  - 1% профкому</t>
  </si>
  <si>
    <t xml:space="preserve">  - затраты по перечисл.регрессных исков</t>
  </si>
  <si>
    <t xml:space="preserve">  - матер. пом. неработ.пенсионерам</t>
  </si>
  <si>
    <t xml:space="preserve">  - прочие операционные расходы.</t>
  </si>
  <si>
    <t>2.3.15.14.Прочие штрафы уплаченные</t>
  </si>
  <si>
    <t>Добыча , тыс.тн</t>
  </si>
  <si>
    <t>Налог на инфраструктуру и ед.налог.платеж</t>
  </si>
  <si>
    <t>Без внутриотраслевых</t>
  </si>
  <si>
    <r>
      <t xml:space="preserve">прочие проценты </t>
    </r>
    <r>
      <rPr>
        <sz val="8"/>
        <rFont val="Times New Roman"/>
        <family val="1"/>
      </rPr>
      <t>(уплаченные-,полученные+)</t>
    </r>
  </si>
  <si>
    <r>
      <t xml:space="preserve">курсовая разница </t>
    </r>
    <r>
      <rPr>
        <sz val="8"/>
        <rFont val="Times New Roman"/>
        <family val="1"/>
      </rPr>
      <t>(уплаченная-,полученная+)</t>
    </r>
  </si>
  <si>
    <r>
      <t xml:space="preserve">прочие доходы </t>
    </r>
    <r>
      <rPr>
        <sz val="8"/>
        <rFont val="Times New Roman"/>
        <family val="1"/>
      </rPr>
      <t>(уплаченные-,полученные+)</t>
    </r>
  </si>
  <si>
    <t>в    т о м    ч и с л е</t>
  </si>
  <si>
    <t xml:space="preserve">Прогноз  </t>
  </si>
  <si>
    <t xml:space="preserve">Факт </t>
  </si>
  <si>
    <t>Уголь</t>
  </si>
  <si>
    <t>Каолин
первичный</t>
  </si>
  <si>
    <t>Каолин  вторичный серый</t>
  </si>
  <si>
    <t>Каолин вторичный пестроцветный</t>
  </si>
  <si>
    <t>Горная масса</t>
  </si>
  <si>
    <t>Услуги сторонним организациям</t>
  </si>
  <si>
    <t>Прочие</t>
  </si>
  <si>
    <t>1.1. Производственные материальные затраты</t>
  </si>
  <si>
    <t>1.1.1. Сырьё и материалы</t>
  </si>
  <si>
    <t xml:space="preserve">      -  лесные</t>
  </si>
  <si>
    <t xml:space="preserve">      -  взрывчатые</t>
  </si>
  <si>
    <t xml:space="preserve">      -  детонир. и другие СВ</t>
  </si>
  <si>
    <t xml:space="preserve">      -  запасные части через УМТС</t>
  </si>
  <si>
    <t xml:space="preserve">      -  запасные части  РГТО</t>
  </si>
  <si>
    <t xml:space="preserve">      -  затраты будущих периодов</t>
  </si>
  <si>
    <t xml:space="preserve">      -  прочие материалы</t>
  </si>
  <si>
    <t xml:space="preserve">      -  прочие материалы от РГТО</t>
  </si>
  <si>
    <t xml:space="preserve">      -  сырьё</t>
  </si>
  <si>
    <t xml:space="preserve">      -  балласт</t>
  </si>
  <si>
    <t>1.1.4. Услуги производственного характера</t>
  </si>
  <si>
    <t xml:space="preserve">     Хоз.услуги сторонних организаций</t>
  </si>
  <si>
    <t xml:space="preserve">      - АТЭК</t>
  </si>
  <si>
    <t xml:space="preserve">      - Автокумир</t>
  </si>
  <si>
    <t xml:space="preserve">      - Ленд барака файз</t>
  </si>
  <si>
    <t xml:space="preserve">      - ЧФ Fassion Plus</t>
  </si>
  <si>
    <t xml:space="preserve">      - Маданконинвест</t>
  </si>
  <si>
    <t xml:space="preserve">      - ООО "Ангрен сервис"</t>
  </si>
  <si>
    <t xml:space="preserve">      - услуги Кумирсозлаш по монтаж.-наладке</t>
  </si>
  <si>
    <t xml:space="preserve">      - ремонт  радиотелефонов,радиостанций</t>
  </si>
  <si>
    <t xml:space="preserve">      - услуги "Элерем" по ремонту электродвигателей</t>
  </si>
  <si>
    <t xml:space="preserve">      - услуги ГУП "GEODEZSISTEMA"</t>
  </si>
  <si>
    <t xml:space="preserve">      - услуги Ахангаранского ГОССИАКом</t>
  </si>
  <si>
    <t xml:space="preserve">      - Ремонт  компрессоров</t>
  </si>
  <si>
    <t xml:space="preserve">      - услуги ЦАГП по обслуж. геодезич. приборов</t>
  </si>
  <si>
    <t xml:space="preserve">      - услуги Узжилдорреммаш </t>
  </si>
  <si>
    <t xml:space="preserve">         = ремонт локомотивов</t>
  </si>
  <si>
    <t xml:space="preserve">      - прочие</t>
  </si>
  <si>
    <t xml:space="preserve">    Внутриведомственные услуги</t>
  </si>
  <si>
    <t xml:space="preserve">     - УП "Кумир Кон Курилиш" </t>
  </si>
  <si>
    <t>1.1.5. Природное сырьё</t>
  </si>
  <si>
    <t xml:space="preserve">      - отчисления на рекультивацию земель</t>
  </si>
  <si>
    <t xml:space="preserve">      - плата за воду из водохозяйственных систем</t>
  </si>
  <si>
    <t>1.1.6. Топливо</t>
  </si>
  <si>
    <t xml:space="preserve">      -  ГСМ</t>
  </si>
  <si>
    <t xml:space="preserve">      -  уголь на ПТН</t>
  </si>
  <si>
    <t xml:space="preserve">1.1.7. Энергия       </t>
  </si>
  <si>
    <t xml:space="preserve">      - электроэнергия</t>
  </si>
  <si>
    <t xml:space="preserve">      - теплоэнергия</t>
  </si>
  <si>
    <t xml:space="preserve">      - другие виды энергии</t>
  </si>
  <si>
    <t xml:space="preserve">1.1.8. Потери, порчи, недостачи мат.ценностей       </t>
  </si>
  <si>
    <t>1.1.12.</t>
  </si>
  <si>
    <t>1.2. Заработная плата</t>
  </si>
  <si>
    <t>1.3. Единый социальный платёж</t>
  </si>
  <si>
    <t>1.4. Амортизация основных средств</t>
  </si>
  <si>
    <t>1.4. 1. Амортизация основных средств</t>
  </si>
  <si>
    <t>1.4. 2. Амортизация нематериальных активов</t>
  </si>
  <si>
    <t>1.5. Прочие затраты производстводств. характера</t>
  </si>
  <si>
    <t>1.5.1. Затраты по обслужив. производств. процесса</t>
  </si>
  <si>
    <t xml:space="preserve">      - содержание СТК</t>
  </si>
  <si>
    <t xml:space="preserve">      - затраты по обслужив. производств. процесса</t>
  </si>
  <si>
    <t>1.5.1.1. Затраты по обеспеч. пр-ва сырьём, материалами,
топливом, энергией, инструмент. и др.средствами труда</t>
  </si>
  <si>
    <t>1.5.1.2. Затраты по поддержанию произ осн средств.</t>
  </si>
  <si>
    <t>1.5.1.3. Затраты по обеспечению противопож и строж охр.</t>
  </si>
  <si>
    <t xml:space="preserve">      - военизированная вневедомствен. охрана</t>
  </si>
  <si>
    <t xml:space="preserve">      - пожарная охрана</t>
  </si>
  <si>
    <t xml:space="preserve">      - услуги ВГСЧ</t>
  </si>
  <si>
    <t>1.5.1.4. Затраты связанные с текущей арендой осн. средств</t>
  </si>
  <si>
    <t>1.5.1.5. Текущие затраты связанные с сод. природоохраны</t>
  </si>
  <si>
    <t>1.5.1.6. Затраты по ТБ</t>
  </si>
  <si>
    <t>1.5.1.7. Затраты по охране здоровья, связ. с непосредств.
             участием работников в произв. процессе</t>
  </si>
  <si>
    <t xml:space="preserve">      - содержание медпунктов </t>
  </si>
  <si>
    <t xml:space="preserve">      - услуги медсанчасти</t>
  </si>
  <si>
    <t>1.5.1.8. Стоимость бесплатных комуслуг, жилья</t>
  </si>
  <si>
    <t>1.5.1.9. Стоимость выдаваемых спец одежды, спецпитания</t>
  </si>
  <si>
    <t xml:space="preserve">      - спецодежда</t>
  </si>
  <si>
    <t xml:space="preserve">      - спецпитание</t>
  </si>
  <si>
    <t xml:space="preserve">      - спецмолоко</t>
  </si>
  <si>
    <t>1.5.1.10. Затраты на содерж. техн. средств управления</t>
  </si>
  <si>
    <t>1.5.1.11. Затраты по медосмотру</t>
  </si>
  <si>
    <t>1.5.2. Командировочные расходы</t>
  </si>
  <si>
    <t xml:space="preserve"> - в т.ч. суточные</t>
  </si>
  <si>
    <t>1.5.3. Обяз. и добров. страхование произв.работников</t>
  </si>
  <si>
    <t>1.5.4. Потери от брака</t>
  </si>
  <si>
    <t>1.5.5. Потери от простоев по внутрипроизв.причинам</t>
  </si>
  <si>
    <t>1.5.6. Затраты на гарантийный ремонт и обслуживание</t>
  </si>
  <si>
    <t>1.5.7. Расходы по сертификации продукции (услуги)</t>
  </si>
  <si>
    <t>1.5.8. Пособия в связи с потерей трудоспособности</t>
  </si>
  <si>
    <t>1.5.9. Расходы, связанные с перевозкой  работников</t>
  </si>
  <si>
    <t>1.5.10. Страхование строит.рисков по гос.кап.влож.</t>
  </si>
  <si>
    <t>1.5.11. Списание суммы нематер.актива гудвилла</t>
  </si>
  <si>
    <t>1.5.12. Затраты по подгот.работам (расх.будущих пер.)</t>
  </si>
  <si>
    <t>1.5.13. Расходы, связ. с выпл.пособий по врем. нетрудосп.</t>
  </si>
  <si>
    <t xml:space="preserve">   Производственная себестоимость</t>
  </si>
  <si>
    <t xml:space="preserve">   Товарная себестоимость</t>
  </si>
  <si>
    <t>Производственная себестоимость (5C)</t>
  </si>
  <si>
    <t>2. РАСХОДЫ  ПЕРИОДА</t>
  </si>
  <si>
    <t>2.1. Расходы по реализации</t>
  </si>
  <si>
    <t>2.1.1. Расходы на перевозку товаров</t>
  </si>
  <si>
    <t>2.1.2. Расходы по реализации</t>
  </si>
  <si>
    <t>2.1.2.1. Затраты на оплату труда</t>
  </si>
  <si>
    <t>2.1.2.2. Затраты на соц.страх</t>
  </si>
  <si>
    <t>2.1.2.3. Затраты на аренду и содерж.помещений</t>
  </si>
  <si>
    <t>2.1.2.4. Амортизация ОС</t>
  </si>
  <si>
    <t>2.1.2.5. Расходы по списанию стоим. инвентаря</t>
  </si>
  <si>
    <t>2.1.2.6. Расходы на газ, топливо, электроэнергию</t>
  </si>
  <si>
    <t>2.1.2.9. Потери товаров при перевозке, хранении</t>
  </si>
  <si>
    <t>2.1.2.11. Расходы на страхование имущества</t>
  </si>
  <si>
    <t>2.1.2.12. Расходы на охрану труда и ТБ</t>
  </si>
  <si>
    <t>2.1.2.17. Оплата медосм.работников</t>
  </si>
  <si>
    <t>2.1.2.18. Издержки по ведению кассы и инкассац.</t>
  </si>
  <si>
    <t>2.1.3. Затраты по изучению рынков сбыта</t>
  </si>
  <si>
    <t>2.1.4. Другие расходы по реализации</t>
  </si>
  <si>
    <t>2.2. Административные расходы</t>
  </si>
  <si>
    <t>2.2.1. Оплата труда</t>
  </si>
  <si>
    <t>2.2.2. Соцстрах</t>
  </si>
  <si>
    <t>2.2.3. Содержание легкового транспорта</t>
  </si>
  <si>
    <t xml:space="preserve"> - материалы</t>
  </si>
  <si>
    <t xml:space="preserve">    в т.ч., запчасти</t>
  </si>
  <si>
    <t xml:space="preserve"> - услуги производств.характера</t>
  </si>
  <si>
    <t xml:space="preserve"> - топливо</t>
  </si>
  <si>
    <t xml:space="preserve">    в т.ч., ПТН</t>
  </si>
  <si>
    <t xml:space="preserve"> - электроэнергия</t>
  </si>
  <si>
    <t xml:space="preserve"> - затраты на оплату труда</t>
  </si>
  <si>
    <t xml:space="preserve"> - отчисление на соцстрах</t>
  </si>
  <si>
    <t xml:space="preserve"> - амортизация</t>
  </si>
  <si>
    <t xml:space="preserve"> - прочие</t>
  </si>
  <si>
    <t>2.2.4. Затраты по организ. и управл. ОАО</t>
  </si>
  <si>
    <t xml:space="preserve"> - амортизация ОС</t>
  </si>
  <si>
    <t xml:space="preserve"> - амортизация нематериальных активов</t>
  </si>
  <si>
    <t xml:space="preserve"> - канцелярские</t>
  </si>
  <si>
    <t xml:space="preserve"> - подписка на газеты и журналы</t>
  </si>
  <si>
    <t>2.2.5. Содерж. средств связи, ИВЦ, УКК и др.</t>
  </si>
  <si>
    <t xml:space="preserve">  - содержание </t>
  </si>
  <si>
    <t xml:space="preserve">  - внутриведомственные услуги</t>
  </si>
  <si>
    <t xml:space="preserve">  - содерж. учебно-курс. комбинатов</t>
  </si>
  <si>
    <t xml:space="preserve">  - содержание средств связи</t>
  </si>
  <si>
    <t xml:space="preserve">     = прочие материалы</t>
  </si>
  <si>
    <t xml:space="preserve">     = электроэнергия</t>
  </si>
  <si>
    <t xml:space="preserve">     = оплата труда</t>
  </si>
  <si>
    <t xml:space="preserve">     = соцстрах</t>
  </si>
  <si>
    <t xml:space="preserve">     = амортизация</t>
  </si>
  <si>
    <t xml:space="preserve">     = командировочные расходы</t>
  </si>
  <si>
    <t xml:space="preserve">         в т.ч. суточные</t>
  </si>
  <si>
    <t xml:space="preserve">     = услуги предприятий Минсвязи</t>
  </si>
  <si>
    <t xml:space="preserve">     = охрана труда и техники безопасности</t>
  </si>
  <si>
    <t>2.2.6. Плата узлам связи за предоставл.услуги</t>
  </si>
  <si>
    <t xml:space="preserve">  - плата узлам связи</t>
  </si>
  <si>
    <t xml:space="preserve">  - сотовая связь</t>
  </si>
  <si>
    <t xml:space="preserve">  - интернет</t>
  </si>
  <si>
    <t xml:space="preserve">  - регистрация домена</t>
  </si>
  <si>
    <t>2.2.7. Оплата междугородних переговоров</t>
  </si>
  <si>
    <t>2.2.8. Аренда зданий и пом. для адм.-упр.нужд</t>
  </si>
  <si>
    <t>2.2.9. Затраты на сод.,рем.,износ ОС адм.назн.</t>
  </si>
  <si>
    <t xml:space="preserve"> - вода</t>
  </si>
  <si>
    <t xml:space="preserve"> - отопление</t>
  </si>
  <si>
    <t xml:space="preserve"> - оплата труда</t>
  </si>
  <si>
    <t xml:space="preserve">2.2.10. Отчисления на содерж.вышест.организ. </t>
  </si>
  <si>
    <t>2.2.11. Затраты на обязат. и добров.страхование</t>
  </si>
  <si>
    <t>2.2.12. Затраты на служ.команд. управл.персон.</t>
  </si>
  <si>
    <t xml:space="preserve">    в т.ч., суточные</t>
  </si>
  <si>
    <t>2.2.13. Представительские расходы</t>
  </si>
  <si>
    <t>2.2.14. Оплата комуслуг предпр.обществ.питания</t>
  </si>
  <si>
    <t>2.2.15. Компенсац.выплаты за загр.окр.среды</t>
  </si>
  <si>
    <t>2.2.16. Опл. услуг проф.управл.(наблюд.совет)</t>
  </si>
  <si>
    <t>2.2.17. Расходы по спис. стоим. инвентаря и др.</t>
  </si>
  <si>
    <t>2.3. Прочие операционные расходы.</t>
  </si>
  <si>
    <t>2.3.1. Подготовка и переподготовка кадров</t>
  </si>
  <si>
    <t xml:space="preserve">    в т.ч., обучение по контр.в ВУЗах</t>
  </si>
  <si>
    <t>2.3.2. Погаш. затр.по недод. в проект. и работах</t>
  </si>
  <si>
    <t>2.3.3. Оплата консультац. и информац.услуг</t>
  </si>
  <si>
    <t>2.3.4. Оплата аудиторских услуг</t>
  </si>
  <si>
    <t>2.3.5. Убытки от сод.собств.обслуж.произв.</t>
  </si>
  <si>
    <t>2.3.6. Меропр. по охр.здор. и организ.отдыха</t>
  </si>
  <si>
    <t>2.3.7. Затр. на вып. хозсуб.работ, не связ. с пр.</t>
  </si>
  <si>
    <t xml:space="preserve">    в т.ч.:   - субботник</t>
  </si>
  <si>
    <t xml:space="preserve">                 - благоустр.городов и посёлков</t>
  </si>
  <si>
    <t xml:space="preserve">                 - оказание помощи сельск.х-ву</t>
  </si>
  <si>
    <t>2.3.8. Выплаты компенс. и стимул. характера</t>
  </si>
  <si>
    <t>2.3.8.1. Компенсац.выплаты по реш. Пр-ва РУз</t>
  </si>
  <si>
    <t>2.3.8.2. Единовр.премии, высл.лет, натур.выпл.</t>
  </si>
  <si>
    <t xml:space="preserve">   в т.ч.  Соцстрах</t>
  </si>
  <si>
    <t xml:space="preserve">      из них Выслуга лет</t>
  </si>
  <si>
    <t xml:space="preserve">           в т.ч. соцстрах</t>
  </si>
  <si>
    <t>2.3.8.3. Оплата за время вынужденного прогула</t>
  </si>
  <si>
    <t>2.3.8.4. Доплата по врем.нетрудосп. (регресс)</t>
  </si>
  <si>
    <t>2.3.8.5. Зарплата при обучении с отрыв.от пр-ва</t>
  </si>
  <si>
    <t>в т.ч. соцстрах</t>
  </si>
  <si>
    <t>2.3.8.6. Оплата доп.отпуска женщ.им.более 1 реб.</t>
  </si>
  <si>
    <t>2.3.8.7. Выдача  работникам товаров бесплатно</t>
  </si>
  <si>
    <t>2.3.8.8. Возмещение расходов работника</t>
  </si>
  <si>
    <t xml:space="preserve">             - питание</t>
  </si>
  <si>
    <t xml:space="preserve">             - проезд</t>
  </si>
  <si>
    <t xml:space="preserve">             - лечение</t>
  </si>
  <si>
    <t>2.3.9. Выплаты, не учитыв. при начисл. зарпл.</t>
  </si>
  <si>
    <t>2.3.9.1. Пособие по уходу за реб. до 2-х лет</t>
  </si>
  <si>
    <t>2.3.9.2. Надбавка к пенсии, единовр.пособия</t>
  </si>
  <si>
    <t>2.3.9.3. Выплаты работникам в связи с сокращ.</t>
  </si>
  <si>
    <t xml:space="preserve">2.3.9.4. Материальная помощь </t>
  </si>
  <si>
    <t>2.3.10. Содержание объектов здравоохранения и др.</t>
  </si>
  <si>
    <t xml:space="preserve">   - детский лагерь "Коинот"</t>
  </si>
  <si>
    <t xml:space="preserve">   - профилакторий "Горняк"</t>
  </si>
  <si>
    <t xml:space="preserve">   - база отдыха</t>
  </si>
  <si>
    <t xml:space="preserve">   - общежитие  №3</t>
  </si>
  <si>
    <t xml:space="preserve">   - общежитие  №4</t>
  </si>
  <si>
    <t xml:space="preserve">   - коттедж ул.Гунча</t>
  </si>
  <si>
    <t xml:space="preserve">   - содерж.центрального архива</t>
  </si>
  <si>
    <t xml:space="preserve">   - Кумирчи</t>
  </si>
  <si>
    <t xml:space="preserve">   - прочие</t>
  </si>
  <si>
    <t>2.3.12. Оплата услуг банка и депозитария</t>
  </si>
  <si>
    <t>2.3.13. Взносы в экологич.благотворит.фонд</t>
  </si>
  <si>
    <t>2.3.14. Обязат.платежи в бюджет, налоги,сборы</t>
  </si>
  <si>
    <t xml:space="preserve">  - отчисл.во внебюдж.пенс.фонд, ст.12б</t>
  </si>
  <si>
    <t xml:space="preserve">  - отчисл.во внебюдж.пенс.фонд, ст.15</t>
  </si>
  <si>
    <t xml:space="preserve">  - отчисление в пенсионный фонд</t>
  </si>
  <si>
    <t xml:space="preserve">  - отчисл. на развит. школьн.образован. </t>
  </si>
  <si>
    <t xml:space="preserve">  - налог на недра</t>
  </si>
  <si>
    <t xml:space="preserve">  - налог на имущество</t>
  </si>
  <si>
    <t xml:space="preserve">  - налог на воду</t>
  </si>
  <si>
    <t xml:space="preserve">  - налог на землю</t>
  </si>
  <si>
    <t xml:space="preserve">  - содержание дорог</t>
  </si>
  <si>
    <t xml:space="preserve">  - налог на дивиденд</t>
  </si>
  <si>
    <t xml:space="preserve">  - прочие</t>
  </si>
  <si>
    <t>2.3.15. Убытки, штрафы, пени</t>
  </si>
  <si>
    <t>2.3.15.1.Потери по анул.заказам</t>
  </si>
  <si>
    <t>2.3.15.2.Потери по недостаче ТМЦ</t>
  </si>
  <si>
    <t>2.3.15.3.Убытки от переоцки  произв.запасов</t>
  </si>
  <si>
    <t>2.3.15.4.Убытки по операциям с тарой</t>
  </si>
  <si>
    <t xml:space="preserve">2.3.15.5.Судебные издержки </t>
  </si>
  <si>
    <t>2.3.15.6.Отчисл. в резерв по сомнит. долгам</t>
  </si>
  <si>
    <t xml:space="preserve">2.3.15.7.Убытки от списания дебитор.задолжен. </t>
  </si>
  <si>
    <t>2.3.15.8.Убытки прошлых лет</t>
  </si>
  <si>
    <t>2.3.15.9.Убытки от стихийных бедствий</t>
  </si>
  <si>
    <t>2.3.15.10.Убытки от хищ., по кот. не устан. виновн.</t>
  </si>
  <si>
    <t>2.3.15.11.Убытки от выбытия ОС</t>
  </si>
  <si>
    <t>2.3.15.12.Штрафы, пени за несобл.условий догов.</t>
  </si>
  <si>
    <t>2.3.15.13.Штрафы,пени за наруш.налог.законодат.</t>
  </si>
  <si>
    <t>2.3.16. Ценовые разницы по продукции</t>
  </si>
  <si>
    <t>2.3.17. Затраты гудвилла</t>
  </si>
  <si>
    <t>2.3.18. Затр.по созд. новых и соверш. прим. техн.</t>
  </si>
  <si>
    <t>2.3.19. Затраты на изобр.и рационализацию</t>
  </si>
  <si>
    <t>2.3.20. Затраты на сод.ОС, переданных в аренду</t>
  </si>
  <si>
    <t>2.3.21. Пособия по врем.нетрудоспос. раб.АУП</t>
  </si>
  <si>
    <t xml:space="preserve">2.3.22. </t>
  </si>
  <si>
    <t xml:space="preserve">2.3.24. </t>
  </si>
  <si>
    <t>2.3.25. Плата за изношенное оборуд., нах.в экплуат.</t>
  </si>
  <si>
    <t>2.3.26. Прочие расходы</t>
  </si>
  <si>
    <t xml:space="preserve">В С Е Г О </t>
  </si>
  <si>
    <t>Н а и м е н о в а н и е</t>
  </si>
  <si>
    <t>Главный бухгалтер</t>
  </si>
  <si>
    <t xml:space="preserve">  -инженерно-геологические исследования</t>
  </si>
  <si>
    <t xml:space="preserve">  - содержание архива</t>
  </si>
  <si>
    <t>Брикет</t>
  </si>
  <si>
    <t xml:space="preserve">      - АТЭК ШК ОАЖ УзГЭК</t>
  </si>
  <si>
    <t xml:space="preserve">      - АГМК</t>
  </si>
  <si>
    <t xml:space="preserve">      - АТП Ангрен</t>
  </si>
  <si>
    <t xml:space="preserve">      - АО "Ташвилоятавтотеххизмат"</t>
  </si>
  <si>
    <t xml:space="preserve">      - ЗАО "Центр логистики" Ангрен</t>
  </si>
  <si>
    <t xml:space="preserve">      - содержание химлаборатории</t>
  </si>
  <si>
    <t>Налогооблагаемая прибыль</t>
  </si>
  <si>
    <t>Начальник ОЭАиП</t>
  </si>
  <si>
    <t>Умаров  З.Т.</t>
  </si>
  <si>
    <t>Исполнитель   Шарипова  Ш.Ч.</t>
  </si>
  <si>
    <t>Исполнитель</t>
  </si>
  <si>
    <t>Петречук Е.В.</t>
  </si>
  <si>
    <t>Муталимов  Л.Т.</t>
  </si>
  <si>
    <t xml:space="preserve">     услуги по производству вскрыши сторонними организациями</t>
  </si>
  <si>
    <t xml:space="preserve">      - милицейская охрана</t>
  </si>
  <si>
    <t xml:space="preserve">  - обеспечение информационной безопасности</t>
  </si>
  <si>
    <t>1.5.8. Пособия в связи с потерей трудоспособности  р/иск</t>
  </si>
  <si>
    <t xml:space="preserve">   - содержание и ремонт ОФ</t>
  </si>
  <si>
    <t xml:space="preserve">    уголь ПТН</t>
  </si>
  <si>
    <t xml:space="preserve">   - содерж.столовой</t>
  </si>
  <si>
    <t xml:space="preserve">  - налог на землю по неиспольз.объектам Ангрен</t>
  </si>
  <si>
    <t xml:space="preserve">  - налог на имущ, по неиспольз.объектам Ангрен</t>
  </si>
  <si>
    <t>Лёсс</t>
  </si>
  <si>
    <t>1.5.1.4. Затраты связанные с текущей арендой ОС</t>
  </si>
  <si>
    <t xml:space="preserve">  - НДС</t>
  </si>
  <si>
    <t>З а т р а т ы    п о    в и д а м    п р о д у к ц и и      з а    1  к в а р т а л      2023года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</si>
</sst>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.000"/>
    <numFmt numFmtId="181" formatCode="#,##0.0000"/>
    <numFmt numFmtId="182" formatCode="#,##0.0"/>
    <numFmt numFmtId="183" formatCode="0.0"/>
    <numFmt numFmtId="184" formatCode="0.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0.0000"/>
    <numFmt numFmtId="189" formatCode="#,##0.00000"/>
    <numFmt numFmtId="190" formatCode="#,##0.000000"/>
    <numFmt numFmtId="191" formatCode="#,##0.0000000"/>
    <numFmt numFmtId="192" formatCode="0.00000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0.00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vertical="center" wrapText="1" indent="2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3" fontId="2" fillId="37" borderId="11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5" fillId="38" borderId="11" xfId="0" applyNumberFormat="1" applyFont="1" applyFill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181" fontId="5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3" fontId="5" fillId="9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5" fillId="8" borderId="12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 horizontal="left"/>
    </xf>
    <xf numFmtId="187" fontId="2" fillId="0" borderId="0" xfId="60" applyNumberFormat="1" applyFont="1" applyAlignment="1">
      <alignment/>
    </xf>
    <xf numFmtId="3" fontId="2" fillId="0" borderId="0" xfId="0" applyNumberFormat="1" applyFont="1" applyAlignment="1">
      <alignment/>
    </xf>
    <xf numFmtId="187" fontId="5" fillId="0" borderId="0" xfId="60" applyNumberFormat="1" applyFont="1" applyAlignment="1">
      <alignment/>
    </xf>
    <xf numFmtId="187" fontId="5" fillId="0" borderId="0" xfId="60" applyNumberFormat="1" applyFont="1" applyBorder="1" applyAlignment="1">
      <alignment/>
    </xf>
    <xf numFmtId="187" fontId="2" fillId="0" borderId="0" xfId="60" applyNumberFormat="1" applyFont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182" fontId="5" fillId="34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37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32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1&#1057;&#1057;&#109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7;&#1089;&#1056;&#105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4;&#1056;&#105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5;&#1091;&#1090;&#1088;&#1080;&#1074;&#1077;&#1076;&#1056;&#105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57;&#1090;&#1057;&#1057;&#109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57;&#1090;&#1056;&#105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5;&#1091;&#1090;&#1088;&#1080;&#1074;&#1077;&#1076;&#1057;&#1057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7;&#1077;&#1089;&#1090;&#1088;%20&#1056;&#105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080;&#1079;&#1085;&#1077;&#1089;%20&#1087;&#1083;&#1072;&#1085;%2003.03.2020&#1075;\&#1073;&#1080;&#1079;&#1085;&#1077;&#1089;%20&#1087;&#1083;&#1072;&#1085;%20&#1085;&#1072;%202020&#1075;&#1086;&#1076;\&#1057;&#1084;&#1042;&#1099;&#109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2&#1057;&#105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7;&#1089;&#1057;&#105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4;&#1057;&#105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57;&#105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7;&#1057;&#10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6;&#105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1&#1056;&#105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2&#1056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ст01"/>
      <sheetName val="Сст02"/>
      <sheetName val="Сст03"/>
      <sheetName val="Сст1кв"/>
      <sheetName val="Сст04"/>
      <sheetName val="Сст05"/>
      <sheetName val="Сст06"/>
      <sheetName val="Сст2кв"/>
      <sheetName val="Сст07"/>
      <sheetName val="Сст08"/>
      <sheetName val="Сст09"/>
      <sheetName val="Сст3кв"/>
      <sheetName val="Сст10"/>
      <sheetName val="Сст11"/>
      <sheetName val="Сст12"/>
      <sheetName val="Сст4кв"/>
      <sheetName val="Сст2м"/>
      <sheetName val="Сст4м"/>
      <sheetName val="Сст5м"/>
      <sheetName val="Сст6м"/>
      <sheetName val="Сст7м"/>
      <sheetName val="Сст8м"/>
      <sheetName val="Сст9м"/>
      <sheetName val="Сст10м"/>
      <sheetName val="Сст11м"/>
      <sheetName val="Сст12м"/>
    </sheetNames>
    <sheetDataSet>
      <sheetData sheetId="3">
        <row r="11">
          <cell r="E11">
            <v>0</v>
          </cell>
          <cell r="G11">
            <v>0</v>
          </cell>
        </row>
        <row r="12">
          <cell r="E12">
            <v>119653</v>
          </cell>
          <cell r="G12">
            <v>3401</v>
          </cell>
        </row>
        <row r="13">
          <cell r="E13">
            <v>119653</v>
          </cell>
          <cell r="G13">
            <v>871</v>
          </cell>
        </row>
        <row r="14">
          <cell r="E14">
            <v>55479</v>
          </cell>
          <cell r="G14">
            <v>26943</v>
          </cell>
        </row>
        <row r="15">
          <cell r="E15">
            <v>4510</v>
          </cell>
          <cell r="G15">
            <v>17663</v>
          </cell>
        </row>
        <row r="16">
          <cell r="E16">
            <v>37997</v>
          </cell>
          <cell r="G16">
            <v>64451</v>
          </cell>
        </row>
        <row r="17">
          <cell r="E17">
            <v>18020</v>
          </cell>
          <cell r="G17">
            <v>891</v>
          </cell>
        </row>
        <row r="18">
          <cell r="E18">
            <v>0</v>
          </cell>
          <cell r="G18">
            <v>1</v>
          </cell>
        </row>
        <row r="19">
          <cell r="E19">
            <v>0</v>
          </cell>
          <cell r="G19">
            <v>0</v>
          </cell>
        </row>
        <row r="20">
          <cell r="E20">
            <v>0</v>
          </cell>
          <cell r="G20">
            <v>0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331987</v>
          </cell>
        </row>
        <row r="25">
          <cell r="E25">
            <v>0</v>
          </cell>
          <cell r="G25">
            <v>0</v>
          </cell>
        </row>
        <row r="26"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9847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1024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E34">
            <v>0</v>
          </cell>
          <cell r="G34">
            <v>0</v>
          </cell>
        </row>
        <row r="35">
          <cell r="E35">
            <v>0</v>
          </cell>
          <cell r="G35">
            <v>0</v>
          </cell>
        </row>
        <row r="37">
          <cell r="E37">
            <v>0</v>
          </cell>
          <cell r="G37">
            <v>0</v>
          </cell>
        </row>
        <row r="38">
          <cell r="E38">
            <v>0</v>
          </cell>
          <cell r="G38">
            <v>1246</v>
          </cell>
        </row>
        <row r="40">
          <cell r="E40">
            <v>0</v>
          </cell>
          <cell r="G40">
            <v>0</v>
          </cell>
        </row>
        <row r="42">
          <cell r="E42">
            <v>0</v>
          </cell>
          <cell r="G42">
            <v>0</v>
          </cell>
        </row>
        <row r="43">
          <cell r="E43">
            <v>0</v>
          </cell>
          <cell r="G43">
            <v>0</v>
          </cell>
        </row>
        <row r="45">
          <cell r="E45">
            <v>289915</v>
          </cell>
          <cell r="G45">
            <v>47431</v>
          </cell>
        </row>
        <row r="46">
          <cell r="E46">
            <v>0</v>
          </cell>
          <cell r="G46">
            <v>1598</v>
          </cell>
        </row>
        <row r="48">
          <cell r="E48">
            <v>51535</v>
          </cell>
          <cell r="G48">
            <v>78822</v>
          </cell>
        </row>
        <row r="49">
          <cell r="E49">
            <v>0</v>
          </cell>
          <cell r="G49">
            <v>0</v>
          </cell>
        </row>
        <row r="50">
          <cell r="E50">
            <v>0</v>
          </cell>
          <cell r="G50">
            <v>0</v>
          </cell>
        </row>
        <row r="51">
          <cell r="E51">
            <v>0</v>
          </cell>
          <cell r="G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615552</v>
          </cell>
          <cell r="G53">
            <v>368040</v>
          </cell>
        </row>
        <row r="54">
          <cell r="E54">
            <v>73866</v>
          </cell>
          <cell r="G54">
            <v>44165</v>
          </cell>
        </row>
        <row r="56">
          <cell r="E56">
            <v>233860</v>
          </cell>
          <cell r="G56">
            <v>295157</v>
          </cell>
        </row>
        <row r="57">
          <cell r="E57">
            <v>0</v>
          </cell>
          <cell r="G57">
            <v>0</v>
          </cell>
        </row>
        <row r="60">
          <cell r="E60">
            <v>0</v>
          </cell>
          <cell r="G60">
            <v>0</v>
          </cell>
        </row>
        <row r="62">
          <cell r="E62">
            <v>0</v>
          </cell>
          <cell r="G62">
            <v>0</v>
          </cell>
        </row>
        <row r="63">
          <cell r="E63">
            <v>0</v>
          </cell>
          <cell r="G63">
            <v>0</v>
          </cell>
        </row>
        <row r="65">
          <cell r="E65">
            <v>0</v>
          </cell>
          <cell r="G65">
            <v>24869</v>
          </cell>
        </row>
        <row r="66">
          <cell r="E66">
            <v>0</v>
          </cell>
          <cell r="G66">
            <v>6701</v>
          </cell>
        </row>
        <row r="67">
          <cell r="E67">
            <v>0</v>
          </cell>
          <cell r="G67">
            <v>11524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  <cell r="G69">
            <v>0</v>
          </cell>
        </row>
        <row r="70">
          <cell r="E70">
            <v>20020</v>
          </cell>
          <cell r="G70">
            <v>0</v>
          </cell>
        </row>
        <row r="72">
          <cell r="E72">
            <v>0</v>
          </cell>
          <cell r="G72">
            <v>0</v>
          </cell>
        </row>
        <row r="73">
          <cell r="E73">
            <v>0</v>
          </cell>
          <cell r="G73">
            <v>0</v>
          </cell>
        </row>
        <row r="74">
          <cell r="E74">
            <v>0</v>
          </cell>
          <cell r="G74">
            <v>0</v>
          </cell>
        </row>
        <row r="76">
          <cell r="E76">
            <v>0</v>
          </cell>
          <cell r="G76">
            <v>3384</v>
          </cell>
        </row>
        <row r="77">
          <cell r="G77">
            <v>0</v>
          </cell>
        </row>
        <row r="78">
          <cell r="E78">
            <v>20020</v>
          </cell>
          <cell r="G78">
            <v>1824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3">
          <cell r="E83">
            <v>0</v>
          </cell>
          <cell r="G83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7">
          <cell r="E87">
            <v>0</v>
          </cell>
          <cell r="G87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  <row r="93">
          <cell r="E93">
            <v>0</v>
          </cell>
          <cell r="G93">
            <v>13396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П01"/>
      <sheetName val="РП02"/>
      <sheetName val="РП03"/>
      <sheetName val="РП1кв"/>
      <sheetName val="РП04"/>
      <sheetName val="РП05"/>
      <sheetName val="РП06"/>
      <sheetName val="РП2кв"/>
      <sheetName val="РП07"/>
      <sheetName val="РП08"/>
      <sheetName val="РП09"/>
      <sheetName val="РП3кв"/>
      <sheetName val="РП10"/>
      <sheetName val="РП11"/>
      <sheetName val="РП12"/>
      <sheetName val="РП4кв"/>
      <sheetName val="РП2м"/>
      <sheetName val="РП4м"/>
      <sheetName val="РП5м"/>
      <sheetName val="РП6м"/>
      <sheetName val="РП7м"/>
      <sheetName val="РП8м"/>
      <sheetName val="РП9м"/>
      <sheetName val="РП10м"/>
      <sheetName val="РП11м"/>
      <sheetName val="РП12м"/>
    </sheetNames>
    <sheetDataSet>
      <sheetData sheetId="3">
        <row r="10">
          <cell r="B10">
            <v>0</v>
          </cell>
        </row>
        <row r="12">
          <cell r="C12">
            <v>6818</v>
          </cell>
          <cell r="D12">
            <v>408</v>
          </cell>
        </row>
        <row r="13">
          <cell r="C13">
            <v>818</v>
          </cell>
          <cell r="D13">
            <v>49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59</v>
          </cell>
        </row>
        <row r="16">
          <cell r="C16">
            <v>0</v>
          </cell>
          <cell r="D16">
            <v>1</v>
          </cell>
        </row>
        <row r="17">
          <cell r="C17">
            <v>0</v>
          </cell>
          <cell r="D17">
            <v>16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150</v>
          </cell>
        </row>
        <row r="26">
          <cell r="C26">
            <v>72972</v>
          </cell>
          <cell r="D26">
            <v>257</v>
          </cell>
        </row>
        <row r="27">
          <cell r="C27">
            <v>8757</v>
          </cell>
          <cell r="D27">
            <v>31</v>
          </cell>
        </row>
        <row r="29">
          <cell r="C29">
            <v>0</v>
          </cell>
          <cell r="D29">
            <v>6</v>
          </cell>
        </row>
        <row r="30">
          <cell r="C30">
            <v>0</v>
          </cell>
          <cell r="D30">
            <v>6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98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1401</v>
          </cell>
          <cell r="D35">
            <v>228</v>
          </cell>
        </row>
        <row r="36">
          <cell r="C36">
            <v>168</v>
          </cell>
          <cell r="D36">
            <v>27</v>
          </cell>
        </row>
        <row r="37">
          <cell r="C37">
            <v>0</v>
          </cell>
          <cell r="D37">
            <v>18</v>
          </cell>
        </row>
        <row r="38">
          <cell r="C38">
            <v>0</v>
          </cell>
          <cell r="D38">
            <v>2</v>
          </cell>
        </row>
        <row r="40">
          <cell r="B40">
            <v>0</v>
          </cell>
          <cell r="D40">
            <v>2</v>
          </cell>
        </row>
        <row r="41">
          <cell r="B41">
            <v>0</v>
          </cell>
          <cell r="D41">
            <v>0</v>
          </cell>
        </row>
        <row r="42">
          <cell r="B42">
            <v>0</v>
          </cell>
          <cell r="D42">
            <v>0</v>
          </cell>
        </row>
        <row r="43">
          <cell r="B43">
            <v>0</v>
          </cell>
          <cell r="D43">
            <v>0</v>
          </cell>
        </row>
        <row r="44">
          <cell r="B44">
            <v>0</v>
          </cell>
          <cell r="D44">
            <v>0</v>
          </cell>
        </row>
        <row r="45">
          <cell r="B45">
            <v>0</v>
          </cell>
          <cell r="D45">
            <v>0</v>
          </cell>
        </row>
        <row r="46">
          <cell r="B46">
            <v>75034</v>
          </cell>
          <cell r="D46">
            <v>362</v>
          </cell>
        </row>
        <row r="47">
          <cell r="C47">
            <v>0</v>
          </cell>
          <cell r="D47">
            <v>43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138</v>
          </cell>
          <cell r="D50">
            <v>3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3</v>
          </cell>
        </row>
        <row r="79">
          <cell r="C79">
            <v>0</v>
          </cell>
          <cell r="D79">
            <v>3</v>
          </cell>
        </row>
        <row r="80">
          <cell r="C80">
            <v>10560</v>
          </cell>
          <cell r="D80">
            <v>10</v>
          </cell>
        </row>
        <row r="81">
          <cell r="C81">
            <v>8030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11000</v>
          </cell>
          <cell r="D83">
            <v>216</v>
          </cell>
        </row>
        <row r="84">
          <cell r="C84">
            <v>1320</v>
          </cell>
          <cell r="D84">
            <v>26</v>
          </cell>
        </row>
        <row r="85">
          <cell r="C85">
            <v>1182</v>
          </cell>
          <cell r="D85">
            <v>2</v>
          </cell>
        </row>
        <row r="86">
          <cell r="C86">
            <v>7975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8</v>
          </cell>
        </row>
        <row r="97">
          <cell r="B97">
            <v>8167</v>
          </cell>
          <cell r="D97">
            <v>28</v>
          </cell>
        </row>
        <row r="98">
          <cell r="B98">
            <v>0</v>
          </cell>
          <cell r="D98">
            <v>0</v>
          </cell>
        </row>
        <row r="99">
          <cell r="B99">
            <v>0</v>
          </cell>
          <cell r="D99">
            <v>0</v>
          </cell>
        </row>
        <row r="100">
          <cell r="B100">
            <v>0</v>
          </cell>
          <cell r="D100">
            <v>0</v>
          </cell>
        </row>
        <row r="101">
          <cell r="B101">
            <v>0</v>
          </cell>
          <cell r="D101">
            <v>0</v>
          </cell>
        </row>
        <row r="102">
          <cell r="B102">
            <v>0</v>
          </cell>
          <cell r="D102">
            <v>8</v>
          </cell>
        </row>
        <row r="103">
          <cell r="B103">
            <v>0</v>
          </cell>
          <cell r="D103">
            <v>0</v>
          </cell>
        </row>
        <row r="105">
          <cell r="B105">
            <v>0</v>
          </cell>
          <cell r="D105">
            <v>2</v>
          </cell>
        </row>
        <row r="106">
          <cell r="B106">
            <v>0</v>
          </cell>
          <cell r="D106">
            <v>0</v>
          </cell>
        </row>
        <row r="107">
          <cell r="B107">
            <v>0</v>
          </cell>
          <cell r="D107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56869</v>
          </cell>
          <cell r="D110">
            <v>2099</v>
          </cell>
        </row>
        <row r="111">
          <cell r="C111">
            <v>6094</v>
          </cell>
          <cell r="D111">
            <v>225</v>
          </cell>
        </row>
        <row r="112">
          <cell r="D112">
            <v>1618</v>
          </cell>
        </row>
        <row r="113">
          <cell r="D113">
            <v>174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107</v>
          </cell>
        </row>
        <row r="117">
          <cell r="C117">
            <v>0</v>
          </cell>
          <cell r="D117">
            <v>12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1">
          <cell r="B121">
            <v>0</v>
          </cell>
          <cell r="D121">
            <v>0</v>
          </cell>
        </row>
        <row r="122">
          <cell r="B122">
            <v>0</v>
          </cell>
          <cell r="D122">
            <v>0</v>
          </cell>
        </row>
        <row r="123">
          <cell r="B123">
            <v>0</v>
          </cell>
          <cell r="D123">
            <v>11</v>
          </cell>
        </row>
        <row r="125">
          <cell r="C125">
            <v>6858</v>
          </cell>
          <cell r="D125">
            <v>27</v>
          </cell>
        </row>
        <row r="126">
          <cell r="C126">
            <v>916</v>
          </cell>
          <cell r="D126">
            <v>152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165</v>
          </cell>
        </row>
        <row r="130">
          <cell r="B130">
            <v>0</v>
          </cell>
          <cell r="D130">
            <v>0</v>
          </cell>
        </row>
        <row r="131">
          <cell r="B131">
            <v>0</v>
          </cell>
          <cell r="D131">
            <v>0</v>
          </cell>
        </row>
        <row r="132">
          <cell r="B132">
            <v>0</v>
          </cell>
          <cell r="D132">
            <v>0</v>
          </cell>
        </row>
        <row r="133">
          <cell r="B133">
            <v>0</v>
          </cell>
          <cell r="D133">
            <v>0</v>
          </cell>
        </row>
        <row r="134">
          <cell r="B134">
            <v>0</v>
          </cell>
          <cell r="D134">
            <v>0</v>
          </cell>
        </row>
        <row r="135">
          <cell r="B135">
            <v>0</v>
          </cell>
          <cell r="D135">
            <v>0</v>
          </cell>
        </row>
        <row r="136">
          <cell r="B136">
            <v>0</v>
          </cell>
          <cell r="D136">
            <v>0</v>
          </cell>
        </row>
        <row r="137">
          <cell r="B137">
            <v>0</v>
          </cell>
          <cell r="D137">
            <v>0</v>
          </cell>
        </row>
        <row r="138">
          <cell r="B138">
            <v>0</v>
          </cell>
          <cell r="D138">
            <v>0</v>
          </cell>
        </row>
        <row r="139">
          <cell r="B139">
            <v>0</v>
          </cell>
          <cell r="D139">
            <v>0</v>
          </cell>
        </row>
        <row r="140">
          <cell r="B140">
            <v>0</v>
          </cell>
          <cell r="D140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3049</v>
          </cell>
          <cell r="D143">
            <v>31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262166</v>
          </cell>
          <cell r="D146">
            <v>0</v>
          </cell>
        </row>
        <row r="147">
          <cell r="C147">
            <v>32331</v>
          </cell>
          <cell r="D147">
            <v>91</v>
          </cell>
        </row>
        <row r="148">
          <cell r="C148">
            <v>2474</v>
          </cell>
          <cell r="D148">
            <v>14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4">
          <cell r="B154">
            <v>0</v>
          </cell>
          <cell r="D154">
            <v>0</v>
          </cell>
        </row>
        <row r="155">
          <cell r="B155">
            <v>0</v>
          </cell>
          <cell r="D155">
            <v>0</v>
          </cell>
        </row>
        <row r="156">
          <cell r="B156">
            <v>0</v>
          </cell>
          <cell r="D156">
            <v>0</v>
          </cell>
        </row>
        <row r="157">
          <cell r="B157">
            <v>0</v>
          </cell>
          <cell r="D157">
            <v>0</v>
          </cell>
        </row>
        <row r="158">
          <cell r="B158">
            <v>0</v>
          </cell>
          <cell r="D158">
            <v>0</v>
          </cell>
        </row>
        <row r="159">
          <cell r="B159">
            <v>0</v>
          </cell>
          <cell r="D159">
            <v>0</v>
          </cell>
        </row>
        <row r="160">
          <cell r="B160">
            <v>0</v>
          </cell>
          <cell r="D160">
            <v>0</v>
          </cell>
        </row>
        <row r="161">
          <cell r="B161">
            <v>0</v>
          </cell>
          <cell r="D161">
            <v>0</v>
          </cell>
        </row>
        <row r="162">
          <cell r="B162">
            <v>0</v>
          </cell>
          <cell r="D162">
            <v>0</v>
          </cell>
        </row>
        <row r="163">
          <cell r="B163">
            <v>0</v>
          </cell>
          <cell r="D163">
            <v>0</v>
          </cell>
        </row>
        <row r="164">
          <cell r="B164">
            <v>0</v>
          </cell>
          <cell r="D164">
            <v>0</v>
          </cell>
        </row>
        <row r="165">
          <cell r="B165">
            <v>0</v>
          </cell>
          <cell r="D165">
            <v>38</v>
          </cell>
        </row>
        <row r="166">
          <cell r="B166">
            <v>0</v>
          </cell>
          <cell r="D166">
            <v>0</v>
          </cell>
        </row>
        <row r="167">
          <cell r="B167">
            <v>0</v>
          </cell>
          <cell r="D167">
            <v>0</v>
          </cell>
        </row>
        <row r="168">
          <cell r="B168">
            <v>0</v>
          </cell>
          <cell r="D168">
            <v>0</v>
          </cell>
        </row>
        <row r="169">
          <cell r="B169">
            <v>0</v>
          </cell>
          <cell r="D169">
            <v>0</v>
          </cell>
        </row>
        <row r="170">
          <cell r="B170">
            <v>0</v>
          </cell>
          <cell r="D170">
            <v>0</v>
          </cell>
        </row>
        <row r="171">
          <cell r="B171">
            <v>0</v>
          </cell>
          <cell r="D171">
            <v>0</v>
          </cell>
        </row>
        <row r="172">
          <cell r="B172">
            <v>0</v>
          </cell>
          <cell r="D172">
            <v>0</v>
          </cell>
        </row>
        <row r="173">
          <cell r="B173">
            <v>0</v>
          </cell>
          <cell r="D173">
            <v>31</v>
          </cell>
        </row>
        <row r="174">
          <cell r="B174">
            <v>0</v>
          </cell>
          <cell r="D174">
            <v>0</v>
          </cell>
        </row>
        <row r="175">
          <cell r="B175">
            <v>0</v>
          </cell>
          <cell r="D175">
            <v>0</v>
          </cell>
        </row>
        <row r="176">
          <cell r="B176">
            <v>0</v>
          </cell>
          <cell r="D176">
            <v>0</v>
          </cell>
        </row>
        <row r="178">
          <cell r="B178">
            <v>0</v>
          </cell>
          <cell r="D178">
            <v>0</v>
          </cell>
        </row>
        <row r="179">
          <cell r="B179">
            <v>0</v>
          </cell>
          <cell r="D179">
            <v>0</v>
          </cell>
        </row>
        <row r="180">
          <cell r="B180">
            <v>0</v>
          </cell>
          <cell r="D180">
            <v>0</v>
          </cell>
        </row>
        <row r="181">
          <cell r="B181">
            <v>0</v>
          </cell>
          <cell r="D181">
            <v>0</v>
          </cell>
        </row>
        <row r="182">
          <cell r="B182">
            <v>0</v>
          </cell>
          <cell r="D182">
            <v>0</v>
          </cell>
        </row>
        <row r="183">
          <cell r="B183">
            <v>0</v>
          </cell>
          <cell r="D183">
            <v>0</v>
          </cell>
        </row>
        <row r="184">
          <cell r="B184">
            <v>0</v>
          </cell>
          <cell r="D18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П01"/>
      <sheetName val="РП02"/>
      <sheetName val="РП03"/>
      <sheetName val="РП1кв"/>
      <sheetName val="РП04"/>
      <sheetName val="РП05"/>
      <sheetName val="РП06"/>
      <sheetName val="РП2кв"/>
      <sheetName val="РП07"/>
      <sheetName val="РП08"/>
      <sheetName val="РП09"/>
      <sheetName val="РП3кв"/>
      <sheetName val="РП10"/>
      <sheetName val="РП11"/>
      <sheetName val="РП12"/>
      <sheetName val="РП4кв"/>
      <sheetName val="РП2м"/>
      <sheetName val="РП4м"/>
      <sheetName val="РП5м"/>
      <sheetName val="РП6м"/>
      <sheetName val="РП7м"/>
      <sheetName val="РП8м"/>
      <sheetName val="РП9м"/>
      <sheetName val="РП10м"/>
      <sheetName val="РП11м"/>
      <sheetName val="РП12м"/>
    </sheetNames>
    <sheetDataSet>
      <sheetData sheetId="3">
        <row r="10">
          <cell r="B10">
            <v>0</v>
          </cell>
          <cell r="D10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0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0</v>
          </cell>
        </row>
        <row r="18">
          <cell r="B18">
            <v>0</v>
          </cell>
          <cell r="D18">
            <v>0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0</v>
          </cell>
        </row>
        <row r="26">
          <cell r="B26">
            <v>0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0</v>
          </cell>
          <cell r="D37">
            <v>0</v>
          </cell>
        </row>
        <row r="38">
          <cell r="B38">
            <v>0</v>
          </cell>
          <cell r="D38">
            <v>0</v>
          </cell>
        </row>
        <row r="40">
          <cell r="B40">
            <v>0</v>
          </cell>
          <cell r="D40">
            <v>0</v>
          </cell>
        </row>
        <row r="41">
          <cell r="B41">
            <v>0</v>
          </cell>
          <cell r="D41">
            <v>0</v>
          </cell>
        </row>
        <row r="42">
          <cell r="B42">
            <v>0</v>
          </cell>
          <cell r="D42">
            <v>0</v>
          </cell>
        </row>
        <row r="43">
          <cell r="B43">
            <v>0</v>
          </cell>
          <cell r="D43">
            <v>0</v>
          </cell>
        </row>
        <row r="44">
          <cell r="B44">
            <v>0</v>
          </cell>
          <cell r="D44">
            <v>0</v>
          </cell>
        </row>
        <row r="45">
          <cell r="B45">
            <v>0</v>
          </cell>
          <cell r="D45">
            <v>0</v>
          </cell>
        </row>
        <row r="46">
          <cell r="B46">
            <v>0</v>
          </cell>
          <cell r="D46">
            <v>0</v>
          </cell>
        </row>
        <row r="47">
          <cell r="B47">
            <v>0</v>
          </cell>
          <cell r="D47">
            <v>0</v>
          </cell>
        </row>
        <row r="48">
          <cell r="B48">
            <v>0</v>
          </cell>
          <cell r="D48">
            <v>0</v>
          </cell>
        </row>
        <row r="49">
          <cell r="B49">
            <v>0</v>
          </cell>
          <cell r="D49">
            <v>0</v>
          </cell>
        </row>
        <row r="50">
          <cell r="B50">
            <v>0</v>
          </cell>
          <cell r="D50">
            <v>0</v>
          </cell>
        </row>
        <row r="51">
          <cell r="B51">
            <v>0</v>
          </cell>
          <cell r="D51">
            <v>0</v>
          </cell>
        </row>
        <row r="52">
          <cell r="B52">
            <v>0</v>
          </cell>
          <cell r="D52">
            <v>0</v>
          </cell>
        </row>
        <row r="54">
          <cell r="B54">
            <v>0</v>
          </cell>
          <cell r="D54">
            <v>0</v>
          </cell>
        </row>
        <row r="55">
          <cell r="B55">
            <v>0</v>
          </cell>
          <cell r="D55">
            <v>0</v>
          </cell>
        </row>
        <row r="56">
          <cell r="B56">
            <v>0</v>
          </cell>
          <cell r="D56">
            <v>0</v>
          </cell>
        </row>
        <row r="58">
          <cell r="B58">
            <v>0</v>
          </cell>
          <cell r="D58">
            <v>0</v>
          </cell>
        </row>
        <row r="59">
          <cell r="B59">
            <v>0</v>
          </cell>
          <cell r="D59">
            <v>0</v>
          </cell>
        </row>
        <row r="60">
          <cell r="B60">
            <v>0</v>
          </cell>
          <cell r="D60">
            <v>0</v>
          </cell>
        </row>
        <row r="61">
          <cell r="B61">
            <v>0</v>
          </cell>
          <cell r="D61">
            <v>0</v>
          </cell>
        </row>
        <row r="62">
          <cell r="B62">
            <v>0</v>
          </cell>
          <cell r="D62">
            <v>0</v>
          </cell>
        </row>
        <row r="63">
          <cell r="B63">
            <v>0</v>
          </cell>
          <cell r="D63">
            <v>0</v>
          </cell>
        </row>
        <row r="64">
          <cell r="B64">
            <v>0</v>
          </cell>
          <cell r="D64">
            <v>0</v>
          </cell>
        </row>
        <row r="65">
          <cell r="B65">
            <v>0</v>
          </cell>
          <cell r="D65">
            <v>0</v>
          </cell>
        </row>
        <row r="66">
          <cell r="B66">
            <v>0</v>
          </cell>
          <cell r="D66">
            <v>0</v>
          </cell>
        </row>
        <row r="68">
          <cell r="B68">
            <v>0</v>
          </cell>
          <cell r="D68">
            <v>0</v>
          </cell>
        </row>
        <row r="69">
          <cell r="B69">
            <v>0</v>
          </cell>
          <cell r="D69">
            <v>0</v>
          </cell>
        </row>
        <row r="70">
          <cell r="B70">
            <v>0</v>
          </cell>
          <cell r="D70">
            <v>0</v>
          </cell>
        </row>
        <row r="71">
          <cell r="B71">
            <v>0</v>
          </cell>
          <cell r="D71">
            <v>0</v>
          </cell>
        </row>
        <row r="72">
          <cell r="B72">
            <v>0</v>
          </cell>
          <cell r="D72">
            <v>0</v>
          </cell>
        </row>
        <row r="73">
          <cell r="B73">
            <v>0</v>
          </cell>
          <cell r="D73">
            <v>0</v>
          </cell>
        </row>
        <row r="75">
          <cell r="B75">
            <v>0</v>
          </cell>
          <cell r="D75">
            <v>0</v>
          </cell>
        </row>
        <row r="76">
          <cell r="B76">
            <v>0</v>
          </cell>
          <cell r="D76">
            <v>0</v>
          </cell>
        </row>
        <row r="77">
          <cell r="B77">
            <v>0</v>
          </cell>
          <cell r="D77">
            <v>0</v>
          </cell>
        </row>
        <row r="78">
          <cell r="B78">
            <v>0</v>
          </cell>
          <cell r="D78">
            <v>0</v>
          </cell>
        </row>
        <row r="79">
          <cell r="B79">
            <v>0</v>
          </cell>
          <cell r="D79">
            <v>0</v>
          </cell>
        </row>
        <row r="80">
          <cell r="B80">
            <v>0</v>
          </cell>
          <cell r="D80">
            <v>0</v>
          </cell>
        </row>
        <row r="81">
          <cell r="B81">
            <v>0</v>
          </cell>
          <cell r="D81">
            <v>0</v>
          </cell>
        </row>
        <row r="82">
          <cell r="B82">
            <v>0</v>
          </cell>
          <cell r="D82">
            <v>0</v>
          </cell>
        </row>
        <row r="83">
          <cell r="B83">
            <v>0</v>
          </cell>
          <cell r="D83">
            <v>0</v>
          </cell>
        </row>
        <row r="84">
          <cell r="B84">
            <v>0</v>
          </cell>
          <cell r="D84">
            <v>0</v>
          </cell>
        </row>
        <row r="85">
          <cell r="B85">
            <v>0</v>
          </cell>
          <cell r="D85">
            <v>0</v>
          </cell>
        </row>
        <row r="86">
          <cell r="B86">
            <v>0</v>
          </cell>
          <cell r="D86">
            <v>0</v>
          </cell>
        </row>
        <row r="87">
          <cell r="B87">
            <v>0</v>
          </cell>
          <cell r="D87">
            <v>0</v>
          </cell>
        </row>
        <row r="88">
          <cell r="B88">
            <v>0</v>
          </cell>
          <cell r="D88">
            <v>0</v>
          </cell>
        </row>
        <row r="89">
          <cell r="B89">
            <v>0</v>
          </cell>
          <cell r="D89">
            <v>0</v>
          </cell>
        </row>
        <row r="90">
          <cell r="B90">
            <v>0</v>
          </cell>
          <cell r="D90">
            <v>0</v>
          </cell>
        </row>
        <row r="91">
          <cell r="B91">
            <v>0</v>
          </cell>
          <cell r="D91">
            <v>0</v>
          </cell>
        </row>
        <row r="92">
          <cell r="B92">
            <v>0</v>
          </cell>
          <cell r="D92">
            <v>0</v>
          </cell>
        </row>
        <row r="93">
          <cell r="B93">
            <v>0</v>
          </cell>
          <cell r="D93">
            <v>0</v>
          </cell>
        </row>
        <row r="94">
          <cell r="B94">
            <v>0</v>
          </cell>
          <cell r="D94">
            <v>0</v>
          </cell>
        </row>
        <row r="95">
          <cell r="B95">
            <v>0</v>
          </cell>
          <cell r="D95">
            <v>0</v>
          </cell>
        </row>
        <row r="97">
          <cell r="B97">
            <v>0</v>
          </cell>
          <cell r="D97">
            <v>0</v>
          </cell>
        </row>
        <row r="98">
          <cell r="B98">
            <v>0</v>
          </cell>
          <cell r="D98">
            <v>0</v>
          </cell>
        </row>
        <row r="99">
          <cell r="B99">
            <v>0</v>
          </cell>
          <cell r="D99">
            <v>0</v>
          </cell>
        </row>
        <row r="100">
          <cell r="B100">
            <v>0</v>
          </cell>
          <cell r="D100">
            <v>0</v>
          </cell>
        </row>
        <row r="101">
          <cell r="B101">
            <v>0</v>
          </cell>
          <cell r="D101">
            <v>0</v>
          </cell>
        </row>
        <row r="102">
          <cell r="B102">
            <v>0</v>
          </cell>
          <cell r="D102">
            <v>0</v>
          </cell>
        </row>
        <row r="103">
          <cell r="B103">
            <v>0</v>
          </cell>
          <cell r="D103">
            <v>0</v>
          </cell>
        </row>
        <row r="105">
          <cell r="B105">
            <v>0</v>
          </cell>
          <cell r="D105">
            <v>0</v>
          </cell>
        </row>
        <row r="106">
          <cell r="B106">
            <v>0</v>
          </cell>
          <cell r="D106">
            <v>0</v>
          </cell>
        </row>
        <row r="107">
          <cell r="B107">
            <v>0</v>
          </cell>
          <cell r="D107">
            <v>0</v>
          </cell>
        </row>
        <row r="109">
          <cell r="B109">
            <v>0</v>
          </cell>
          <cell r="D109">
            <v>0</v>
          </cell>
        </row>
        <row r="110">
          <cell r="B110">
            <v>0</v>
          </cell>
          <cell r="D110">
            <v>0</v>
          </cell>
        </row>
        <row r="111">
          <cell r="B111">
            <v>0</v>
          </cell>
          <cell r="D111">
            <v>0</v>
          </cell>
        </row>
        <row r="112">
          <cell r="B112">
            <v>0</v>
          </cell>
          <cell r="D112">
            <v>0</v>
          </cell>
        </row>
        <row r="113">
          <cell r="B113">
            <v>0</v>
          </cell>
          <cell r="D113">
            <v>0</v>
          </cell>
        </row>
        <row r="114">
          <cell r="B114">
            <v>0</v>
          </cell>
          <cell r="D114">
            <v>0</v>
          </cell>
        </row>
        <row r="115">
          <cell r="B115">
            <v>0</v>
          </cell>
          <cell r="D115">
            <v>0</v>
          </cell>
        </row>
        <row r="116">
          <cell r="B116">
            <v>0</v>
          </cell>
          <cell r="D116">
            <v>0</v>
          </cell>
        </row>
        <row r="117">
          <cell r="B117">
            <v>0</v>
          </cell>
          <cell r="D117">
            <v>0</v>
          </cell>
        </row>
        <row r="118">
          <cell r="B118">
            <v>0</v>
          </cell>
          <cell r="D118">
            <v>0</v>
          </cell>
        </row>
        <row r="119">
          <cell r="B119">
            <v>0</v>
          </cell>
          <cell r="D119">
            <v>0</v>
          </cell>
        </row>
        <row r="121">
          <cell r="B121">
            <v>0</v>
          </cell>
          <cell r="D121">
            <v>0</v>
          </cell>
        </row>
        <row r="122">
          <cell r="B122">
            <v>0</v>
          </cell>
          <cell r="D122">
            <v>0</v>
          </cell>
        </row>
        <row r="123">
          <cell r="B123">
            <v>0</v>
          </cell>
          <cell r="D123">
            <v>0</v>
          </cell>
        </row>
        <row r="125">
          <cell r="B125">
            <v>0</v>
          </cell>
          <cell r="D125">
            <v>0</v>
          </cell>
        </row>
        <row r="126">
          <cell r="B126">
            <v>0</v>
          </cell>
          <cell r="D126">
            <v>0</v>
          </cell>
        </row>
        <row r="127">
          <cell r="B127">
            <v>0</v>
          </cell>
          <cell r="D127">
            <v>0</v>
          </cell>
        </row>
        <row r="128">
          <cell r="B128">
            <v>0</v>
          </cell>
          <cell r="D128">
            <v>0</v>
          </cell>
        </row>
        <row r="130">
          <cell r="B130">
            <v>0</v>
          </cell>
          <cell r="D130">
            <v>0</v>
          </cell>
        </row>
        <row r="131">
          <cell r="B131">
            <v>0</v>
          </cell>
          <cell r="D131">
            <v>0</v>
          </cell>
        </row>
        <row r="132">
          <cell r="B132">
            <v>0</v>
          </cell>
          <cell r="D132">
            <v>0</v>
          </cell>
        </row>
        <row r="133">
          <cell r="B133">
            <v>0</v>
          </cell>
          <cell r="D133">
            <v>0</v>
          </cell>
        </row>
        <row r="134">
          <cell r="B134">
            <v>0</v>
          </cell>
          <cell r="D134">
            <v>0</v>
          </cell>
        </row>
        <row r="135">
          <cell r="B135">
            <v>0</v>
          </cell>
          <cell r="D135">
            <v>0</v>
          </cell>
        </row>
        <row r="136">
          <cell r="B136">
            <v>0</v>
          </cell>
          <cell r="D136">
            <v>0</v>
          </cell>
        </row>
        <row r="137">
          <cell r="B137">
            <v>0</v>
          </cell>
          <cell r="D137">
            <v>0</v>
          </cell>
        </row>
        <row r="138">
          <cell r="B138">
            <v>0</v>
          </cell>
          <cell r="D138">
            <v>0</v>
          </cell>
        </row>
        <row r="139">
          <cell r="B139">
            <v>0</v>
          </cell>
          <cell r="D139">
            <v>0</v>
          </cell>
        </row>
        <row r="140">
          <cell r="B140">
            <v>0</v>
          </cell>
          <cell r="D140">
            <v>0</v>
          </cell>
        </row>
        <row r="142">
          <cell r="B142">
            <v>0</v>
          </cell>
          <cell r="D142">
            <v>0</v>
          </cell>
        </row>
        <row r="143">
          <cell r="B143">
            <v>0</v>
          </cell>
          <cell r="D143">
            <v>0</v>
          </cell>
        </row>
        <row r="144">
          <cell r="B144">
            <v>0</v>
          </cell>
          <cell r="D144">
            <v>0</v>
          </cell>
        </row>
        <row r="145">
          <cell r="B145">
            <v>0</v>
          </cell>
          <cell r="D145">
            <v>0</v>
          </cell>
        </row>
        <row r="146">
          <cell r="B146">
            <v>0</v>
          </cell>
          <cell r="D146">
            <v>0</v>
          </cell>
        </row>
        <row r="147">
          <cell r="B147">
            <v>0</v>
          </cell>
          <cell r="D147">
            <v>0</v>
          </cell>
        </row>
        <row r="148">
          <cell r="B148">
            <v>0</v>
          </cell>
          <cell r="D148">
            <v>0</v>
          </cell>
        </row>
        <row r="149">
          <cell r="B149">
            <v>0</v>
          </cell>
          <cell r="D149">
            <v>0</v>
          </cell>
        </row>
        <row r="150">
          <cell r="B150">
            <v>0</v>
          </cell>
          <cell r="D150">
            <v>0</v>
          </cell>
        </row>
        <row r="151">
          <cell r="B151">
            <v>0</v>
          </cell>
          <cell r="D151">
            <v>0</v>
          </cell>
        </row>
        <row r="152">
          <cell r="B152">
            <v>0</v>
          </cell>
          <cell r="D152">
            <v>0</v>
          </cell>
        </row>
        <row r="154">
          <cell r="B154">
            <v>0</v>
          </cell>
          <cell r="D154">
            <v>0</v>
          </cell>
        </row>
        <row r="155">
          <cell r="B155">
            <v>0</v>
          </cell>
          <cell r="D155">
            <v>0</v>
          </cell>
        </row>
        <row r="156">
          <cell r="B156">
            <v>0</v>
          </cell>
          <cell r="D156">
            <v>0</v>
          </cell>
        </row>
        <row r="157">
          <cell r="B157">
            <v>0</v>
          </cell>
          <cell r="D157">
            <v>0</v>
          </cell>
        </row>
        <row r="158">
          <cell r="B158">
            <v>0</v>
          </cell>
          <cell r="D158">
            <v>0</v>
          </cell>
        </row>
        <row r="159">
          <cell r="B159">
            <v>0</v>
          </cell>
          <cell r="D159">
            <v>0</v>
          </cell>
        </row>
        <row r="160">
          <cell r="B160">
            <v>0</v>
          </cell>
          <cell r="D160">
            <v>0</v>
          </cell>
        </row>
        <row r="161">
          <cell r="B161">
            <v>0</v>
          </cell>
          <cell r="D161">
            <v>0</v>
          </cell>
        </row>
        <row r="162">
          <cell r="B162">
            <v>0</v>
          </cell>
          <cell r="D162">
            <v>0</v>
          </cell>
        </row>
        <row r="163">
          <cell r="B163">
            <v>0</v>
          </cell>
          <cell r="D163">
            <v>0</v>
          </cell>
        </row>
        <row r="164">
          <cell r="B164">
            <v>0</v>
          </cell>
          <cell r="D164">
            <v>0</v>
          </cell>
        </row>
        <row r="165">
          <cell r="B165">
            <v>0</v>
          </cell>
          <cell r="D165">
            <v>0</v>
          </cell>
        </row>
        <row r="166">
          <cell r="B166">
            <v>0</v>
          </cell>
          <cell r="D166">
            <v>0</v>
          </cell>
        </row>
        <row r="167">
          <cell r="B167">
            <v>0</v>
          </cell>
          <cell r="D167">
            <v>0</v>
          </cell>
        </row>
        <row r="168">
          <cell r="B168">
            <v>0</v>
          </cell>
          <cell r="D168">
            <v>0</v>
          </cell>
        </row>
        <row r="169">
          <cell r="B169">
            <v>0</v>
          </cell>
          <cell r="D169">
            <v>0</v>
          </cell>
        </row>
        <row r="170">
          <cell r="B170">
            <v>0</v>
          </cell>
          <cell r="D170">
            <v>0</v>
          </cell>
        </row>
        <row r="171">
          <cell r="B171">
            <v>0</v>
          </cell>
          <cell r="D171">
            <v>0</v>
          </cell>
        </row>
        <row r="172">
          <cell r="B172">
            <v>0</v>
          </cell>
          <cell r="D172">
            <v>0</v>
          </cell>
        </row>
        <row r="173">
          <cell r="B173">
            <v>0</v>
          </cell>
          <cell r="D173">
            <v>0</v>
          </cell>
        </row>
        <row r="174">
          <cell r="B174">
            <v>0</v>
          </cell>
          <cell r="D174">
            <v>0</v>
          </cell>
        </row>
        <row r="175">
          <cell r="B175">
            <v>0</v>
          </cell>
          <cell r="D175">
            <v>0</v>
          </cell>
        </row>
        <row r="176">
          <cell r="B176">
            <v>0</v>
          </cell>
          <cell r="D176">
            <v>0</v>
          </cell>
        </row>
        <row r="178">
          <cell r="B178">
            <v>0</v>
          </cell>
          <cell r="D178">
            <v>0</v>
          </cell>
        </row>
        <row r="179">
          <cell r="B179">
            <v>0</v>
          </cell>
          <cell r="D179">
            <v>0</v>
          </cell>
        </row>
        <row r="180">
          <cell r="B180">
            <v>0</v>
          </cell>
          <cell r="D180">
            <v>0</v>
          </cell>
        </row>
        <row r="181">
          <cell r="B181">
            <v>0</v>
          </cell>
          <cell r="D181">
            <v>0</v>
          </cell>
        </row>
        <row r="182">
          <cell r="B182">
            <v>0</v>
          </cell>
          <cell r="D182">
            <v>0</v>
          </cell>
        </row>
        <row r="183">
          <cell r="B183">
            <v>0</v>
          </cell>
          <cell r="D183">
            <v>0</v>
          </cell>
        </row>
        <row r="184">
          <cell r="B184">
            <v>0</v>
          </cell>
          <cell r="D18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П01"/>
      <sheetName val="РП02"/>
      <sheetName val="РП03"/>
      <sheetName val="РП1кв"/>
      <sheetName val="РП04"/>
      <sheetName val="РП05"/>
      <sheetName val="РП06"/>
      <sheetName val="РП2кв"/>
      <sheetName val="РП07"/>
      <sheetName val="РП08"/>
      <sheetName val="РП09"/>
      <sheetName val="РП3кв"/>
      <sheetName val="РП10"/>
      <sheetName val="РП11"/>
      <sheetName val="РП12"/>
      <sheetName val="РП4кв"/>
      <sheetName val="РП2м"/>
      <sheetName val="РП4м"/>
      <sheetName val="РП5м"/>
      <sheetName val="РП6м"/>
      <sheetName val="РП7м"/>
      <sheetName val="РП8м"/>
      <sheetName val="РП9м"/>
      <sheetName val="РП10м"/>
      <sheetName val="РП11м"/>
      <sheetName val="РП12м"/>
    </sheetNames>
    <sheetDataSet>
      <sheetData sheetId="3">
        <row r="10">
          <cell r="B10">
            <v>0</v>
          </cell>
          <cell r="D10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0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0</v>
          </cell>
        </row>
        <row r="18">
          <cell r="B18">
            <v>0</v>
          </cell>
          <cell r="D18">
            <v>0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0</v>
          </cell>
        </row>
        <row r="26">
          <cell r="B26">
            <v>0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0</v>
          </cell>
          <cell r="D37">
            <v>0</v>
          </cell>
        </row>
        <row r="38">
          <cell r="B38">
            <v>0</v>
          </cell>
          <cell r="D38">
            <v>0</v>
          </cell>
        </row>
        <row r="40">
          <cell r="B40">
            <v>0</v>
          </cell>
          <cell r="D40">
            <v>0</v>
          </cell>
        </row>
        <row r="41">
          <cell r="B41">
            <v>0</v>
          </cell>
          <cell r="D41">
            <v>0</v>
          </cell>
        </row>
        <row r="42">
          <cell r="B42">
            <v>0</v>
          </cell>
          <cell r="D42">
            <v>0</v>
          </cell>
        </row>
        <row r="43">
          <cell r="B43">
            <v>0</v>
          </cell>
          <cell r="D43">
            <v>0</v>
          </cell>
        </row>
        <row r="44">
          <cell r="B44">
            <v>0</v>
          </cell>
          <cell r="D44">
            <v>0</v>
          </cell>
        </row>
        <row r="45">
          <cell r="B45">
            <v>0</v>
          </cell>
          <cell r="D45">
            <v>0</v>
          </cell>
        </row>
        <row r="46">
          <cell r="B46">
            <v>0</v>
          </cell>
          <cell r="D46">
            <v>0</v>
          </cell>
        </row>
        <row r="47">
          <cell r="B47">
            <v>0</v>
          </cell>
          <cell r="D47">
            <v>0</v>
          </cell>
        </row>
        <row r="48">
          <cell r="B48">
            <v>0</v>
          </cell>
          <cell r="D48">
            <v>0</v>
          </cell>
        </row>
        <row r="49">
          <cell r="B49">
            <v>0</v>
          </cell>
          <cell r="D49">
            <v>0</v>
          </cell>
        </row>
        <row r="50">
          <cell r="B50">
            <v>0</v>
          </cell>
          <cell r="D50">
            <v>0</v>
          </cell>
        </row>
        <row r="51">
          <cell r="B51">
            <v>0</v>
          </cell>
          <cell r="D51">
            <v>0</v>
          </cell>
        </row>
        <row r="52">
          <cell r="B52">
            <v>0</v>
          </cell>
          <cell r="D52">
            <v>0</v>
          </cell>
        </row>
        <row r="54">
          <cell r="B54">
            <v>0</v>
          </cell>
          <cell r="D54">
            <v>0</v>
          </cell>
        </row>
        <row r="55">
          <cell r="B55">
            <v>0</v>
          </cell>
          <cell r="D55">
            <v>0</v>
          </cell>
        </row>
        <row r="56">
          <cell r="B56">
            <v>0</v>
          </cell>
          <cell r="D56">
            <v>0</v>
          </cell>
        </row>
        <row r="58">
          <cell r="B58">
            <v>0</v>
          </cell>
          <cell r="D58">
            <v>0</v>
          </cell>
        </row>
        <row r="59">
          <cell r="B59">
            <v>0</v>
          </cell>
          <cell r="D59">
            <v>0</v>
          </cell>
        </row>
        <row r="60">
          <cell r="B60">
            <v>0</v>
          </cell>
          <cell r="D60">
            <v>0</v>
          </cell>
        </row>
        <row r="61">
          <cell r="B61">
            <v>0</v>
          </cell>
          <cell r="D61">
            <v>0</v>
          </cell>
        </row>
        <row r="62">
          <cell r="B62">
            <v>0</v>
          </cell>
          <cell r="D62">
            <v>0</v>
          </cell>
        </row>
        <row r="63">
          <cell r="B63">
            <v>0</v>
          </cell>
          <cell r="D63">
            <v>0</v>
          </cell>
        </row>
        <row r="64">
          <cell r="B64">
            <v>0</v>
          </cell>
          <cell r="D64">
            <v>0</v>
          </cell>
        </row>
        <row r="65">
          <cell r="B65">
            <v>0</v>
          </cell>
          <cell r="D65">
            <v>0</v>
          </cell>
        </row>
        <row r="66">
          <cell r="B66">
            <v>0</v>
          </cell>
          <cell r="D66">
            <v>0</v>
          </cell>
        </row>
        <row r="68">
          <cell r="B68">
            <v>0</v>
          </cell>
          <cell r="D68">
            <v>0</v>
          </cell>
        </row>
        <row r="69">
          <cell r="B69">
            <v>0</v>
          </cell>
          <cell r="D69">
            <v>0</v>
          </cell>
        </row>
        <row r="70">
          <cell r="B70">
            <v>0</v>
          </cell>
          <cell r="D70">
            <v>0</v>
          </cell>
        </row>
        <row r="71">
          <cell r="B71">
            <v>0</v>
          </cell>
          <cell r="D71">
            <v>0</v>
          </cell>
        </row>
        <row r="72">
          <cell r="B72">
            <v>0</v>
          </cell>
          <cell r="D72">
            <v>0</v>
          </cell>
        </row>
        <row r="73">
          <cell r="B73">
            <v>0</v>
          </cell>
          <cell r="D73">
            <v>0</v>
          </cell>
        </row>
        <row r="75">
          <cell r="B75">
            <v>0</v>
          </cell>
          <cell r="D75">
            <v>0</v>
          </cell>
        </row>
        <row r="76">
          <cell r="B76">
            <v>0</v>
          </cell>
          <cell r="D76">
            <v>0</v>
          </cell>
        </row>
        <row r="77">
          <cell r="B77">
            <v>0</v>
          </cell>
          <cell r="D77">
            <v>0</v>
          </cell>
        </row>
        <row r="78">
          <cell r="B78">
            <v>0</v>
          </cell>
          <cell r="D78">
            <v>0</v>
          </cell>
        </row>
        <row r="79">
          <cell r="B79">
            <v>0</v>
          </cell>
          <cell r="D79">
            <v>0</v>
          </cell>
        </row>
        <row r="80">
          <cell r="B80">
            <v>0</v>
          </cell>
          <cell r="D80">
            <v>0</v>
          </cell>
        </row>
        <row r="81">
          <cell r="B81">
            <v>0</v>
          </cell>
          <cell r="D81">
            <v>0</v>
          </cell>
        </row>
        <row r="82">
          <cell r="B82">
            <v>0</v>
          </cell>
          <cell r="D82">
            <v>0</v>
          </cell>
        </row>
        <row r="83">
          <cell r="B83">
            <v>0</v>
          </cell>
          <cell r="D83">
            <v>0</v>
          </cell>
        </row>
        <row r="84">
          <cell r="B84">
            <v>0</v>
          </cell>
          <cell r="D84">
            <v>0</v>
          </cell>
        </row>
        <row r="85">
          <cell r="B85">
            <v>0</v>
          </cell>
          <cell r="D85">
            <v>0</v>
          </cell>
        </row>
        <row r="86">
          <cell r="B86">
            <v>0</v>
          </cell>
          <cell r="D86">
            <v>0</v>
          </cell>
        </row>
        <row r="87">
          <cell r="B87">
            <v>0</v>
          </cell>
          <cell r="D87">
            <v>0</v>
          </cell>
        </row>
        <row r="88">
          <cell r="B88">
            <v>0</v>
          </cell>
          <cell r="D88">
            <v>0</v>
          </cell>
        </row>
        <row r="89">
          <cell r="B89">
            <v>0</v>
          </cell>
          <cell r="D89">
            <v>0</v>
          </cell>
        </row>
        <row r="90">
          <cell r="B90">
            <v>0</v>
          </cell>
          <cell r="D90">
            <v>0</v>
          </cell>
        </row>
        <row r="91">
          <cell r="B91">
            <v>0</v>
          </cell>
          <cell r="D91">
            <v>0</v>
          </cell>
        </row>
        <row r="92">
          <cell r="B92">
            <v>0</v>
          </cell>
          <cell r="D92">
            <v>0</v>
          </cell>
        </row>
        <row r="93">
          <cell r="B93">
            <v>0</v>
          </cell>
          <cell r="D93">
            <v>0</v>
          </cell>
        </row>
        <row r="94">
          <cell r="B94">
            <v>0</v>
          </cell>
          <cell r="D94">
            <v>0</v>
          </cell>
        </row>
        <row r="95">
          <cell r="B95">
            <v>0</v>
          </cell>
          <cell r="D95">
            <v>0</v>
          </cell>
        </row>
        <row r="97">
          <cell r="B97">
            <v>0</v>
          </cell>
          <cell r="D97">
            <v>0</v>
          </cell>
        </row>
        <row r="98">
          <cell r="B98">
            <v>0</v>
          </cell>
          <cell r="D98">
            <v>0</v>
          </cell>
        </row>
        <row r="99">
          <cell r="B99">
            <v>0</v>
          </cell>
          <cell r="D99">
            <v>0</v>
          </cell>
        </row>
        <row r="100">
          <cell r="B100">
            <v>0</v>
          </cell>
          <cell r="D100">
            <v>0</v>
          </cell>
        </row>
        <row r="101">
          <cell r="B101">
            <v>0</v>
          </cell>
          <cell r="D101">
            <v>0</v>
          </cell>
        </row>
        <row r="102">
          <cell r="B102">
            <v>0</v>
          </cell>
          <cell r="D102">
            <v>0</v>
          </cell>
        </row>
        <row r="103">
          <cell r="B103">
            <v>0</v>
          </cell>
          <cell r="D103">
            <v>0</v>
          </cell>
        </row>
        <row r="105">
          <cell r="B105">
            <v>0</v>
          </cell>
          <cell r="D105">
            <v>0</v>
          </cell>
        </row>
        <row r="106">
          <cell r="B106">
            <v>0</v>
          </cell>
          <cell r="D106">
            <v>0</v>
          </cell>
        </row>
        <row r="107">
          <cell r="B107">
            <v>0</v>
          </cell>
          <cell r="D107">
            <v>0</v>
          </cell>
        </row>
        <row r="109">
          <cell r="B109">
            <v>0</v>
          </cell>
          <cell r="D109">
            <v>0</v>
          </cell>
        </row>
        <row r="110">
          <cell r="B110">
            <v>0</v>
          </cell>
          <cell r="D110">
            <v>0</v>
          </cell>
        </row>
        <row r="111">
          <cell r="B111">
            <v>0</v>
          </cell>
          <cell r="D111">
            <v>0</v>
          </cell>
        </row>
        <row r="112">
          <cell r="B112">
            <v>0</v>
          </cell>
          <cell r="D112">
            <v>0</v>
          </cell>
        </row>
        <row r="113">
          <cell r="B113">
            <v>0</v>
          </cell>
          <cell r="D113">
            <v>0</v>
          </cell>
        </row>
        <row r="114">
          <cell r="B114">
            <v>0</v>
          </cell>
          <cell r="D114">
            <v>0</v>
          </cell>
        </row>
        <row r="115">
          <cell r="B115">
            <v>0</v>
          </cell>
          <cell r="D115">
            <v>0</v>
          </cell>
        </row>
        <row r="116">
          <cell r="B116">
            <v>0</v>
          </cell>
          <cell r="D116">
            <v>0</v>
          </cell>
        </row>
        <row r="117">
          <cell r="B117">
            <v>0</v>
          </cell>
          <cell r="D117">
            <v>0</v>
          </cell>
        </row>
        <row r="118">
          <cell r="B118">
            <v>0</v>
          </cell>
          <cell r="D118">
            <v>0</v>
          </cell>
        </row>
        <row r="119">
          <cell r="B119">
            <v>0</v>
          </cell>
          <cell r="D119">
            <v>0</v>
          </cell>
        </row>
        <row r="121">
          <cell r="B121">
            <v>0</v>
          </cell>
          <cell r="D121">
            <v>0</v>
          </cell>
        </row>
        <row r="122">
          <cell r="B122">
            <v>0</v>
          </cell>
          <cell r="D122">
            <v>0</v>
          </cell>
        </row>
        <row r="123">
          <cell r="B123">
            <v>0</v>
          </cell>
          <cell r="D123">
            <v>0</v>
          </cell>
        </row>
        <row r="125">
          <cell r="B125">
            <v>0</v>
          </cell>
          <cell r="D125">
            <v>0</v>
          </cell>
        </row>
        <row r="126">
          <cell r="B126">
            <v>0</v>
          </cell>
          <cell r="D126">
            <v>0</v>
          </cell>
        </row>
        <row r="127">
          <cell r="B127">
            <v>0</v>
          </cell>
          <cell r="D127">
            <v>0</v>
          </cell>
        </row>
        <row r="128">
          <cell r="B128">
            <v>0</v>
          </cell>
          <cell r="D128">
            <v>0</v>
          </cell>
        </row>
        <row r="130">
          <cell r="B130">
            <v>0</v>
          </cell>
          <cell r="D130">
            <v>0</v>
          </cell>
        </row>
        <row r="131">
          <cell r="B131">
            <v>0</v>
          </cell>
          <cell r="D131">
            <v>0</v>
          </cell>
        </row>
        <row r="132">
          <cell r="B132">
            <v>0</v>
          </cell>
          <cell r="D132">
            <v>0</v>
          </cell>
        </row>
        <row r="133">
          <cell r="B133">
            <v>0</v>
          </cell>
          <cell r="D133">
            <v>0</v>
          </cell>
        </row>
        <row r="134">
          <cell r="B134">
            <v>0</v>
          </cell>
          <cell r="D134">
            <v>0</v>
          </cell>
        </row>
        <row r="135">
          <cell r="B135">
            <v>0</v>
          </cell>
          <cell r="D135">
            <v>0</v>
          </cell>
        </row>
        <row r="136">
          <cell r="B136">
            <v>0</v>
          </cell>
          <cell r="D136">
            <v>0</v>
          </cell>
        </row>
        <row r="137">
          <cell r="B137">
            <v>0</v>
          </cell>
          <cell r="D137">
            <v>0</v>
          </cell>
        </row>
        <row r="138">
          <cell r="B138">
            <v>0</v>
          </cell>
          <cell r="D138">
            <v>0</v>
          </cell>
        </row>
        <row r="139">
          <cell r="B139">
            <v>0</v>
          </cell>
          <cell r="D139">
            <v>0</v>
          </cell>
        </row>
        <row r="140">
          <cell r="B140">
            <v>0</v>
          </cell>
          <cell r="D140">
            <v>0</v>
          </cell>
        </row>
        <row r="142">
          <cell r="B142">
            <v>0</v>
          </cell>
          <cell r="D142">
            <v>0</v>
          </cell>
        </row>
        <row r="143">
          <cell r="B143">
            <v>0</v>
          </cell>
          <cell r="D143">
            <v>0</v>
          </cell>
        </row>
        <row r="144">
          <cell r="B144">
            <v>0</v>
          </cell>
          <cell r="D144">
            <v>0</v>
          </cell>
        </row>
        <row r="145">
          <cell r="B145">
            <v>0</v>
          </cell>
          <cell r="D145">
            <v>0</v>
          </cell>
        </row>
        <row r="146">
          <cell r="B146">
            <v>0</v>
          </cell>
          <cell r="D146">
            <v>0</v>
          </cell>
        </row>
        <row r="147">
          <cell r="B147">
            <v>0</v>
          </cell>
          <cell r="D147">
            <v>0</v>
          </cell>
        </row>
        <row r="148">
          <cell r="B148">
            <v>0</v>
          </cell>
          <cell r="D148">
            <v>0</v>
          </cell>
        </row>
        <row r="149">
          <cell r="B149">
            <v>0</v>
          </cell>
          <cell r="D149">
            <v>0</v>
          </cell>
        </row>
        <row r="150">
          <cell r="B150">
            <v>0</v>
          </cell>
          <cell r="D150">
            <v>0</v>
          </cell>
        </row>
        <row r="151">
          <cell r="B151">
            <v>0</v>
          </cell>
          <cell r="D151">
            <v>0</v>
          </cell>
        </row>
        <row r="152">
          <cell r="B152">
            <v>0</v>
          </cell>
          <cell r="D152">
            <v>0</v>
          </cell>
        </row>
        <row r="154">
          <cell r="B154">
            <v>0</v>
          </cell>
          <cell r="D154">
            <v>0</v>
          </cell>
        </row>
        <row r="155">
          <cell r="B155">
            <v>0</v>
          </cell>
          <cell r="D155">
            <v>0</v>
          </cell>
        </row>
        <row r="156">
          <cell r="B156">
            <v>0</v>
          </cell>
          <cell r="D156">
            <v>0</v>
          </cell>
        </row>
        <row r="157">
          <cell r="B157">
            <v>0</v>
          </cell>
          <cell r="D157">
            <v>0</v>
          </cell>
        </row>
        <row r="158">
          <cell r="B158">
            <v>0</v>
          </cell>
          <cell r="D158">
            <v>0</v>
          </cell>
        </row>
        <row r="159">
          <cell r="B159">
            <v>0</v>
          </cell>
          <cell r="D159">
            <v>0</v>
          </cell>
        </row>
        <row r="160">
          <cell r="B160">
            <v>0</v>
          </cell>
          <cell r="D160">
            <v>0</v>
          </cell>
        </row>
        <row r="161">
          <cell r="B161">
            <v>0</v>
          </cell>
          <cell r="D161">
            <v>0</v>
          </cell>
        </row>
        <row r="162">
          <cell r="B162">
            <v>0</v>
          </cell>
          <cell r="D162">
            <v>0</v>
          </cell>
        </row>
        <row r="163">
          <cell r="B163">
            <v>0</v>
          </cell>
          <cell r="D163">
            <v>0</v>
          </cell>
        </row>
        <row r="164">
          <cell r="B164">
            <v>0</v>
          </cell>
          <cell r="D164">
            <v>0</v>
          </cell>
        </row>
        <row r="165">
          <cell r="B165">
            <v>0</v>
          </cell>
          <cell r="D165">
            <v>0</v>
          </cell>
        </row>
        <row r="166">
          <cell r="B166">
            <v>0</v>
          </cell>
          <cell r="D166">
            <v>0</v>
          </cell>
        </row>
        <row r="167">
          <cell r="B167">
            <v>0</v>
          </cell>
          <cell r="D167">
            <v>0</v>
          </cell>
        </row>
        <row r="168">
          <cell r="B168">
            <v>0</v>
          </cell>
          <cell r="D168">
            <v>0</v>
          </cell>
        </row>
        <row r="169">
          <cell r="B169">
            <v>0</v>
          </cell>
          <cell r="D169">
            <v>0</v>
          </cell>
        </row>
        <row r="170">
          <cell r="B170">
            <v>0</v>
          </cell>
          <cell r="D170">
            <v>0</v>
          </cell>
        </row>
        <row r="171">
          <cell r="B171">
            <v>0</v>
          </cell>
          <cell r="D171">
            <v>0</v>
          </cell>
        </row>
        <row r="172">
          <cell r="B172">
            <v>0</v>
          </cell>
          <cell r="D172">
            <v>0</v>
          </cell>
        </row>
        <row r="173">
          <cell r="B173">
            <v>0</v>
          </cell>
          <cell r="D173">
            <v>0</v>
          </cell>
        </row>
        <row r="174">
          <cell r="B174">
            <v>0</v>
          </cell>
          <cell r="D174">
            <v>0</v>
          </cell>
        </row>
        <row r="175">
          <cell r="B175">
            <v>0</v>
          </cell>
          <cell r="D175">
            <v>0</v>
          </cell>
        </row>
        <row r="176">
          <cell r="B176">
            <v>0</v>
          </cell>
          <cell r="D176">
            <v>0</v>
          </cell>
        </row>
        <row r="178">
          <cell r="B178">
            <v>0</v>
          </cell>
          <cell r="D178">
            <v>0</v>
          </cell>
        </row>
        <row r="179">
          <cell r="B179">
            <v>0</v>
          </cell>
          <cell r="D179">
            <v>0</v>
          </cell>
        </row>
        <row r="180">
          <cell r="B180">
            <v>0</v>
          </cell>
          <cell r="D180">
            <v>0</v>
          </cell>
        </row>
        <row r="181">
          <cell r="B181">
            <v>0</v>
          </cell>
          <cell r="D181">
            <v>0</v>
          </cell>
        </row>
        <row r="182">
          <cell r="B182">
            <v>0</v>
          </cell>
          <cell r="D182">
            <v>0</v>
          </cell>
        </row>
        <row r="183">
          <cell r="B183">
            <v>0</v>
          </cell>
          <cell r="D183">
            <v>0</v>
          </cell>
        </row>
        <row r="184">
          <cell r="B184">
            <v>0</v>
          </cell>
          <cell r="D18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ст01"/>
      <sheetName val="Сст02"/>
      <sheetName val="Сст03"/>
      <sheetName val="Сст1кв"/>
      <sheetName val="Сст04"/>
      <sheetName val="Сст05"/>
      <sheetName val="Сст06"/>
      <sheetName val="Сст2кв"/>
      <sheetName val="Сст07"/>
      <sheetName val="Сст08"/>
      <sheetName val="Сст09"/>
      <sheetName val="Сст3кв"/>
      <sheetName val="Сст10"/>
      <sheetName val="Сст11"/>
      <sheetName val="Сст12"/>
      <sheetName val="Сст4кв"/>
      <sheetName val="Сст2м"/>
      <sheetName val="Сст4м"/>
      <sheetName val="Сст5м"/>
      <sheetName val="Сст6м"/>
      <sheetName val="Сст7м"/>
      <sheetName val="Сст8м"/>
      <sheetName val="Сст9м"/>
      <sheetName val="Сст10м"/>
      <sheetName val="Сст11м"/>
      <sheetName val="Сст12м"/>
    </sheetNames>
    <sheetDataSet>
      <sheetData sheetId="3"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D13">
            <v>0</v>
          </cell>
        </row>
        <row r="14">
          <cell r="C14">
            <v>64843</v>
          </cell>
          <cell r="D14">
            <v>62523</v>
          </cell>
        </row>
        <row r="15">
          <cell r="C15">
            <v>1715</v>
          </cell>
          <cell r="D15">
            <v>1166</v>
          </cell>
        </row>
        <row r="16">
          <cell r="C16">
            <v>16711</v>
          </cell>
          <cell r="D16">
            <v>900</v>
          </cell>
        </row>
        <row r="17">
          <cell r="C17">
            <v>138743.5</v>
          </cell>
          <cell r="D17">
            <v>28525</v>
          </cell>
        </row>
        <row r="18">
          <cell r="C18">
            <v>100</v>
          </cell>
          <cell r="D18">
            <v>0</v>
          </cell>
        </row>
        <row r="19">
          <cell r="C19">
            <v>0</v>
          </cell>
          <cell r="D19">
            <v>8622</v>
          </cell>
        </row>
        <row r="20">
          <cell r="C20">
            <v>0</v>
          </cell>
          <cell r="D20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0</v>
          </cell>
        </row>
        <row r="25">
          <cell r="B25">
            <v>0</v>
          </cell>
          <cell r="D25">
            <v>0</v>
          </cell>
        </row>
        <row r="26">
          <cell r="B26">
            <v>0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0</v>
          </cell>
          <cell r="D35">
            <v>0</v>
          </cell>
        </row>
        <row r="37">
          <cell r="B37">
            <v>0</v>
          </cell>
          <cell r="D37">
            <v>0</v>
          </cell>
        </row>
        <row r="38">
          <cell r="B38">
            <v>0</v>
          </cell>
          <cell r="D38">
            <v>0</v>
          </cell>
        </row>
        <row r="39">
          <cell r="D39">
            <v>0</v>
          </cell>
        </row>
        <row r="42">
          <cell r="D42">
            <v>0</v>
          </cell>
        </row>
        <row r="43">
          <cell r="C43">
            <v>3970</v>
          </cell>
          <cell r="D43">
            <v>788</v>
          </cell>
        </row>
        <row r="45">
          <cell r="C45">
            <v>159188.5</v>
          </cell>
          <cell r="D45">
            <v>159717</v>
          </cell>
        </row>
        <row r="46">
          <cell r="D46">
            <v>0</v>
          </cell>
        </row>
        <row r="48">
          <cell r="C48">
            <v>35993</v>
          </cell>
          <cell r="D48">
            <v>15729</v>
          </cell>
        </row>
        <row r="49">
          <cell r="B49">
            <v>0</v>
          </cell>
          <cell r="D49">
            <v>0</v>
          </cell>
        </row>
        <row r="50">
          <cell r="B50">
            <v>0</v>
          </cell>
          <cell r="D50">
            <v>0</v>
          </cell>
        </row>
        <row r="51">
          <cell r="B51">
            <v>0</v>
          </cell>
          <cell r="D51">
            <v>0</v>
          </cell>
        </row>
        <row r="52">
          <cell r="D52">
            <v>0</v>
          </cell>
        </row>
        <row r="53">
          <cell r="C53">
            <v>384347.5</v>
          </cell>
          <cell r="D53">
            <v>204714</v>
          </cell>
        </row>
        <row r="54">
          <cell r="C54">
            <v>46121</v>
          </cell>
          <cell r="D54">
            <v>24561</v>
          </cell>
        </row>
        <row r="56">
          <cell r="C56">
            <v>143000</v>
          </cell>
          <cell r="D56">
            <v>160969</v>
          </cell>
        </row>
        <row r="57">
          <cell r="D57">
            <v>0</v>
          </cell>
        </row>
        <row r="58">
          <cell r="D58">
            <v>5317</v>
          </cell>
        </row>
        <row r="59">
          <cell r="C59">
            <v>29988.5</v>
          </cell>
          <cell r="D59">
            <v>1418</v>
          </cell>
        </row>
        <row r="60">
          <cell r="D60">
            <v>0</v>
          </cell>
        </row>
        <row r="61">
          <cell r="C61">
            <v>29988.5</v>
          </cell>
          <cell r="D61">
            <v>1418</v>
          </cell>
        </row>
        <row r="62">
          <cell r="B62">
            <v>0</v>
          </cell>
          <cell r="D62">
            <v>0</v>
          </cell>
        </row>
        <row r="63">
          <cell r="B63">
            <v>0</v>
          </cell>
        </row>
        <row r="64">
          <cell r="D64">
            <v>0</v>
          </cell>
        </row>
        <row r="65">
          <cell r="B65">
            <v>0</v>
          </cell>
          <cell r="D65">
            <v>0</v>
          </cell>
        </row>
        <row r="66">
          <cell r="B66">
            <v>0</v>
          </cell>
          <cell r="D66">
            <v>0</v>
          </cell>
        </row>
        <row r="67">
          <cell r="B67">
            <v>0</v>
          </cell>
          <cell r="D67">
            <v>0</v>
          </cell>
        </row>
        <row r="68">
          <cell r="B68">
            <v>0</v>
          </cell>
        </row>
        <row r="69">
          <cell r="B69">
            <v>450</v>
          </cell>
          <cell r="D69">
            <v>0</v>
          </cell>
        </row>
        <row r="70">
          <cell r="C70">
            <v>20146</v>
          </cell>
          <cell r="D70">
            <v>366</v>
          </cell>
        </row>
        <row r="71">
          <cell r="D71">
            <v>206</v>
          </cell>
        </row>
        <row r="72">
          <cell r="B72">
            <v>0</v>
          </cell>
          <cell r="D72">
            <v>206</v>
          </cell>
        </row>
        <row r="73">
          <cell r="B73">
            <v>0</v>
          </cell>
          <cell r="D73">
            <v>0</v>
          </cell>
        </row>
        <row r="76">
          <cell r="C76">
            <v>0</v>
          </cell>
          <cell r="D76">
            <v>335</v>
          </cell>
        </row>
        <row r="77">
          <cell r="D77">
            <v>0</v>
          </cell>
        </row>
        <row r="78">
          <cell r="C78">
            <v>8980.5</v>
          </cell>
          <cell r="D78">
            <v>511</v>
          </cell>
        </row>
        <row r="79">
          <cell r="C79">
            <v>0</v>
          </cell>
          <cell r="D79">
            <v>0</v>
          </cell>
        </row>
        <row r="80">
          <cell r="C80">
            <v>412</v>
          </cell>
          <cell r="D80">
            <v>0</v>
          </cell>
        </row>
        <row r="81">
          <cell r="C81">
            <v>0</v>
          </cell>
          <cell r="D81">
            <v>7</v>
          </cell>
        </row>
        <row r="82">
          <cell r="C82">
            <v>0</v>
          </cell>
          <cell r="D82">
            <v>0</v>
          </cell>
        </row>
        <row r="83">
          <cell r="C83">
            <v>2014.5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D86">
            <v>0</v>
          </cell>
        </row>
        <row r="87">
          <cell r="C87">
            <v>172</v>
          </cell>
          <cell r="D87">
            <v>0</v>
          </cell>
        </row>
        <row r="88">
          <cell r="C88">
            <v>1147</v>
          </cell>
          <cell r="D88">
            <v>437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П01"/>
      <sheetName val="РП02"/>
      <sheetName val="РП03"/>
      <sheetName val="РП1кв"/>
      <sheetName val="РП04"/>
      <sheetName val="РП05"/>
      <sheetName val="РП06"/>
      <sheetName val="РП2кв"/>
      <sheetName val="РП07"/>
      <sheetName val="РП08"/>
      <sheetName val="РП09"/>
      <sheetName val="РП3кв"/>
      <sheetName val="РП10"/>
      <sheetName val="РП11"/>
      <sheetName val="РП12"/>
      <sheetName val="РП4кв"/>
      <sheetName val="РП2м"/>
      <sheetName val="РП4м"/>
      <sheetName val="РП5м"/>
      <sheetName val="РП6м"/>
      <sheetName val="РП7м"/>
      <sheetName val="РП8м"/>
      <sheetName val="РП9м"/>
      <sheetName val="РП10м"/>
      <sheetName val="РП11м"/>
      <sheetName val="РП12м"/>
    </sheetNames>
    <sheetDataSet>
      <sheetData sheetId="3">
        <row r="10">
          <cell r="B10">
            <v>0</v>
          </cell>
          <cell r="D10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0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0</v>
          </cell>
        </row>
        <row r="18">
          <cell r="B18">
            <v>0</v>
          </cell>
          <cell r="D18">
            <v>0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0</v>
          </cell>
        </row>
        <row r="26">
          <cell r="C26">
            <v>27144</v>
          </cell>
          <cell r="D26">
            <v>14700</v>
          </cell>
        </row>
        <row r="27">
          <cell r="C27">
            <v>3257</v>
          </cell>
          <cell r="D27">
            <v>1764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0</v>
          </cell>
          <cell r="D37">
            <v>0</v>
          </cell>
        </row>
        <row r="38">
          <cell r="B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22561</v>
          </cell>
          <cell r="D46">
            <v>13950</v>
          </cell>
        </row>
        <row r="47">
          <cell r="C47">
            <v>0</v>
          </cell>
          <cell r="D47">
            <v>1674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2518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4">
          <cell r="B54">
            <v>0</v>
          </cell>
          <cell r="D54">
            <v>0</v>
          </cell>
        </row>
        <row r="55">
          <cell r="B55">
            <v>0</v>
          </cell>
          <cell r="D55">
            <v>0</v>
          </cell>
        </row>
        <row r="56">
          <cell r="B56">
            <v>0</v>
          </cell>
          <cell r="D56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B63">
            <v>0</v>
          </cell>
          <cell r="D63">
            <v>0</v>
          </cell>
        </row>
        <row r="64">
          <cell r="B64">
            <v>0</v>
          </cell>
          <cell r="D64">
            <v>0</v>
          </cell>
        </row>
        <row r="65">
          <cell r="B65">
            <v>0</v>
          </cell>
          <cell r="D65">
            <v>0</v>
          </cell>
        </row>
        <row r="66">
          <cell r="B66">
            <v>0</v>
          </cell>
          <cell r="D66">
            <v>0</v>
          </cell>
        </row>
        <row r="68">
          <cell r="B68">
            <v>0</v>
          </cell>
          <cell r="D68">
            <v>0</v>
          </cell>
        </row>
        <row r="69">
          <cell r="B69">
            <v>0</v>
          </cell>
          <cell r="D69">
            <v>0</v>
          </cell>
        </row>
        <row r="70">
          <cell r="B70">
            <v>0</v>
          </cell>
          <cell r="D70">
            <v>0</v>
          </cell>
        </row>
        <row r="71">
          <cell r="B71">
            <v>0</v>
          </cell>
          <cell r="D71">
            <v>0</v>
          </cell>
        </row>
        <row r="72">
          <cell r="B72">
            <v>0</v>
          </cell>
          <cell r="D72">
            <v>0</v>
          </cell>
        </row>
        <row r="73">
          <cell r="B73">
            <v>0</v>
          </cell>
          <cell r="D73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0">
          <cell r="C80">
            <v>900</v>
          </cell>
          <cell r="D80">
            <v>450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12590</v>
          </cell>
          <cell r="D83">
            <v>7500</v>
          </cell>
        </row>
        <row r="84">
          <cell r="C84">
            <v>1511</v>
          </cell>
          <cell r="D84">
            <v>900</v>
          </cell>
        </row>
        <row r="85">
          <cell r="C85">
            <v>900</v>
          </cell>
          <cell r="D85">
            <v>750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7">
          <cell r="D97">
            <v>0</v>
          </cell>
        </row>
        <row r="98">
          <cell r="B98">
            <v>0</v>
          </cell>
          <cell r="D98">
            <v>0</v>
          </cell>
        </row>
        <row r="99">
          <cell r="B99">
            <v>0</v>
          </cell>
          <cell r="D99">
            <v>0</v>
          </cell>
        </row>
        <row r="100">
          <cell r="B100">
            <v>0</v>
          </cell>
          <cell r="D100">
            <v>0</v>
          </cell>
        </row>
        <row r="101">
          <cell r="B101">
            <v>0</v>
          </cell>
          <cell r="D101">
            <v>0</v>
          </cell>
        </row>
        <row r="102">
          <cell r="B102">
            <v>0</v>
          </cell>
          <cell r="D102">
            <v>0</v>
          </cell>
        </row>
        <row r="103">
          <cell r="B103">
            <v>0</v>
          </cell>
          <cell r="D103">
            <v>0</v>
          </cell>
        </row>
        <row r="105">
          <cell r="B105">
            <v>0</v>
          </cell>
          <cell r="D105">
            <v>0</v>
          </cell>
        </row>
        <row r="106">
          <cell r="B106">
            <v>0</v>
          </cell>
          <cell r="D106">
            <v>0</v>
          </cell>
        </row>
        <row r="107">
          <cell r="B107">
            <v>0</v>
          </cell>
          <cell r="D107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22561</v>
          </cell>
          <cell r="D110">
            <v>10248</v>
          </cell>
        </row>
        <row r="111">
          <cell r="C111">
            <v>2417</v>
          </cell>
          <cell r="D111">
            <v>1098</v>
          </cell>
        </row>
        <row r="112">
          <cell r="C112">
            <v>22561</v>
          </cell>
          <cell r="D112">
            <v>10248</v>
          </cell>
        </row>
        <row r="113">
          <cell r="C113">
            <v>2417</v>
          </cell>
          <cell r="D113">
            <v>1098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1">
          <cell r="B121">
            <v>0</v>
          </cell>
          <cell r="D121">
            <v>0</v>
          </cell>
        </row>
        <row r="122">
          <cell r="B122">
            <v>0</v>
          </cell>
          <cell r="D122">
            <v>0</v>
          </cell>
        </row>
        <row r="123">
          <cell r="B123">
            <v>0</v>
          </cell>
          <cell r="D123">
            <v>0</v>
          </cell>
        </row>
        <row r="125">
          <cell r="B125">
            <v>5791</v>
          </cell>
          <cell r="D125">
            <v>3750</v>
          </cell>
        </row>
        <row r="126">
          <cell r="B126">
            <v>0</v>
          </cell>
          <cell r="D126">
            <v>0</v>
          </cell>
        </row>
        <row r="127">
          <cell r="B127">
            <v>0</v>
          </cell>
          <cell r="D127">
            <v>0</v>
          </cell>
        </row>
        <row r="128">
          <cell r="B128">
            <v>0</v>
          </cell>
          <cell r="D128">
            <v>0</v>
          </cell>
        </row>
        <row r="130">
          <cell r="B130">
            <v>0</v>
          </cell>
          <cell r="D130">
            <v>0</v>
          </cell>
        </row>
        <row r="131">
          <cell r="B131">
            <v>0</v>
          </cell>
          <cell r="D131">
            <v>0</v>
          </cell>
        </row>
        <row r="132">
          <cell r="B132">
            <v>0</v>
          </cell>
          <cell r="D132">
            <v>0</v>
          </cell>
        </row>
        <row r="133">
          <cell r="B133">
            <v>0</v>
          </cell>
          <cell r="D133">
            <v>0</v>
          </cell>
        </row>
        <row r="134">
          <cell r="B134">
            <v>0</v>
          </cell>
          <cell r="D134">
            <v>0</v>
          </cell>
        </row>
        <row r="135">
          <cell r="B135">
            <v>0</v>
          </cell>
          <cell r="D135">
            <v>0</v>
          </cell>
        </row>
        <row r="136">
          <cell r="B136">
            <v>0</v>
          </cell>
          <cell r="D136">
            <v>0</v>
          </cell>
        </row>
        <row r="137">
          <cell r="B137">
            <v>0</v>
          </cell>
          <cell r="D137">
            <v>0</v>
          </cell>
        </row>
        <row r="138">
          <cell r="B138">
            <v>0</v>
          </cell>
          <cell r="D138">
            <v>0</v>
          </cell>
        </row>
        <row r="139">
          <cell r="B139">
            <v>0</v>
          </cell>
          <cell r="D139">
            <v>0</v>
          </cell>
        </row>
        <row r="140">
          <cell r="B140">
            <v>0</v>
          </cell>
          <cell r="D140">
            <v>0</v>
          </cell>
        </row>
        <row r="142">
          <cell r="B142">
            <v>0</v>
          </cell>
          <cell r="D142">
            <v>0</v>
          </cell>
        </row>
        <row r="143">
          <cell r="B143">
            <v>0</v>
          </cell>
          <cell r="D143">
            <v>0</v>
          </cell>
        </row>
        <row r="144">
          <cell r="B144">
            <v>0</v>
          </cell>
          <cell r="D144">
            <v>0</v>
          </cell>
        </row>
        <row r="145">
          <cell r="B145">
            <v>0</v>
          </cell>
          <cell r="D145">
            <v>0</v>
          </cell>
        </row>
        <row r="146">
          <cell r="B146">
            <v>0</v>
          </cell>
          <cell r="D146">
            <v>0</v>
          </cell>
        </row>
        <row r="147">
          <cell r="C147">
            <v>150</v>
          </cell>
          <cell r="D147">
            <v>40</v>
          </cell>
        </row>
        <row r="148">
          <cell r="C148">
            <v>86</v>
          </cell>
          <cell r="D148">
            <v>25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4">
          <cell r="B154">
            <v>0</v>
          </cell>
          <cell r="D154">
            <v>0</v>
          </cell>
        </row>
        <row r="155">
          <cell r="B155">
            <v>0</v>
          </cell>
          <cell r="D155">
            <v>0</v>
          </cell>
        </row>
        <row r="156">
          <cell r="B156">
            <v>0</v>
          </cell>
          <cell r="D156">
            <v>0</v>
          </cell>
        </row>
        <row r="157">
          <cell r="B157">
            <v>0</v>
          </cell>
          <cell r="D157">
            <v>0</v>
          </cell>
        </row>
        <row r="158">
          <cell r="B158">
            <v>0</v>
          </cell>
          <cell r="D158">
            <v>0</v>
          </cell>
        </row>
        <row r="159">
          <cell r="B159">
            <v>0</v>
          </cell>
          <cell r="D159">
            <v>0</v>
          </cell>
        </row>
        <row r="160">
          <cell r="B160">
            <v>0</v>
          </cell>
          <cell r="D160">
            <v>0</v>
          </cell>
        </row>
        <row r="161">
          <cell r="B161">
            <v>0</v>
          </cell>
          <cell r="D161">
            <v>0</v>
          </cell>
        </row>
        <row r="162">
          <cell r="B162">
            <v>0</v>
          </cell>
          <cell r="D162">
            <v>0</v>
          </cell>
        </row>
        <row r="163">
          <cell r="B163">
            <v>0</v>
          </cell>
          <cell r="D163">
            <v>0</v>
          </cell>
        </row>
        <row r="164">
          <cell r="B164">
            <v>0</v>
          </cell>
          <cell r="D164">
            <v>0</v>
          </cell>
        </row>
        <row r="165">
          <cell r="B165">
            <v>0</v>
          </cell>
          <cell r="D165">
            <v>0</v>
          </cell>
        </row>
        <row r="166">
          <cell r="B166">
            <v>0</v>
          </cell>
          <cell r="D166">
            <v>0</v>
          </cell>
        </row>
        <row r="167">
          <cell r="B167">
            <v>0</v>
          </cell>
          <cell r="D167">
            <v>0</v>
          </cell>
        </row>
        <row r="168">
          <cell r="B168">
            <v>0</v>
          </cell>
          <cell r="D168">
            <v>0</v>
          </cell>
        </row>
        <row r="169">
          <cell r="B169">
            <v>0</v>
          </cell>
          <cell r="D169">
            <v>0</v>
          </cell>
        </row>
        <row r="170">
          <cell r="B170">
            <v>0</v>
          </cell>
          <cell r="D170">
            <v>0</v>
          </cell>
        </row>
        <row r="171">
          <cell r="B171">
            <v>0</v>
          </cell>
          <cell r="D171">
            <v>0</v>
          </cell>
        </row>
        <row r="172">
          <cell r="B172">
            <v>0</v>
          </cell>
          <cell r="D172">
            <v>0</v>
          </cell>
        </row>
        <row r="173">
          <cell r="B173">
            <v>0</v>
          </cell>
          <cell r="D173">
            <v>0</v>
          </cell>
        </row>
        <row r="174">
          <cell r="B174">
            <v>0</v>
          </cell>
          <cell r="D174">
            <v>0</v>
          </cell>
        </row>
        <row r="175">
          <cell r="B175">
            <v>0</v>
          </cell>
          <cell r="D175">
            <v>0</v>
          </cell>
        </row>
        <row r="176">
          <cell r="B176">
            <v>0</v>
          </cell>
          <cell r="D176">
            <v>0</v>
          </cell>
        </row>
        <row r="178">
          <cell r="B178">
            <v>0</v>
          </cell>
          <cell r="D178">
            <v>0</v>
          </cell>
        </row>
        <row r="179">
          <cell r="B179">
            <v>0</v>
          </cell>
          <cell r="D179">
            <v>0</v>
          </cell>
        </row>
        <row r="180">
          <cell r="B180">
            <v>0</v>
          </cell>
          <cell r="D180">
            <v>0</v>
          </cell>
        </row>
        <row r="181">
          <cell r="B181">
            <v>0</v>
          </cell>
          <cell r="D181">
            <v>0</v>
          </cell>
        </row>
        <row r="182">
          <cell r="B182">
            <v>0</v>
          </cell>
          <cell r="D182">
            <v>0</v>
          </cell>
        </row>
        <row r="183">
          <cell r="B183">
            <v>0</v>
          </cell>
          <cell r="D183">
            <v>0</v>
          </cell>
        </row>
        <row r="184">
          <cell r="B184">
            <v>0</v>
          </cell>
          <cell r="D184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ст01"/>
      <sheetName val="Сст02"/>
      <sheetName val="Сст03"/>
      <sheetName val="Сст1кв"/>
      <sheetName val="Сст04"/>
      <sheetName val="Сст05"/>
      <sheetName val="Сст06"/>
      <sheetName val="Сст2кв"/>
      <sheetName val="Сст07"/>
      <sheetName val="Сст08"/>
      <sheetName val="Сст09"/>
      <sheetName val="Сст3кв"/>
      <sheetName val="Сст10"/>
      <sheetName val="Сст11"/>
      <sheetName val="Сст12"/>
      <sheetName val="Сст4кв"/>
      <sheetName val="Сст2м"/>
      <sheetName val="Сст4м"/>
      <sheetName val="Сст5м"/>
      <sheetName val="Сст6м"/>
      <sheetName val="Сст7м"/>
      <sheetName val="Сст8м"/>
      <sheetName val="Сст9м"/>
      <sheetName val="Сст10м"/>
      <sheetName val="Сст11м"/>
      <sheetName val="Сст12м"/>
    </sheetNames>
    <sheetDataSet>
      <sheetData sheetId="3">
        <row r="11">
          <cell r="D11">
            <v>0</v>
          </cell>
          <cell r="F11">
            <v>0</v>
          </cell>
        </row>
        <row r="12">
          <cell r="D12">
            <v>0</v>
          </cell>
          <cell r="F12">
            <v>0</v>
          </cell>
        </row>
        <row r="13">
          <cell r="D13">
            <v>0</v>
          </cell>
          <cell r="F13">
            <v>0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</row>
        <row r="20">
          <cell r="D20">
            <v>0</v>
          </cell>
          <cell r="F20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40">
          <cell r="D40">
            <v>0</v>
          </cell>
          <cell r="F40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5">
          <cell r="D45">
            <v>0</v>
          </cell>
          <cell r="F45">
            <v>0</v>
          </cell>
        </row>
        <row r="46">
          <cell r="D46">
            <v>0</v>
          </cell>
          <cell r="F46">
            <v>0</v>
          </cell>
        </row>
        <row r="48">
          <cell r="D48">
            <v>0</v>
          </cell>
          <cell r="F48">
            <v>0</v>
          </cell>
        </row>
        <row r="49">
          <cell r="D49">
            <v>0</v>
          </cell>
          <cell r="F49">
            <v>0</v>
          </cell>
        </row>
        <row r="50">
          <cell r="D50">
            <v>0</v>
          </cell>
          <cell r="F50">
            <v>0</v>
          </cell>
        </row>
        <row r="51">
          <cell r="D51">
            <v>0</v>
          </cell>
          <cell r="F51">
            <v>0</v>
          </cell>
        </row>
        <row r="52">
          <cell r="D52">
            <v>0</v>
          </cell>
          <cell r="F52">
            <v>0</v>
          </cell>
        </row>
        <row r="53">
          <cell r="D53">
            <v>0</v>
          </cell>
          <cell r="F53">
            <v>0</v>
          </cell>
        </row>
        <row r="54">
          <cell r="D54">
            <v>0</v>
          </cell>
          <cell r="F54">
            <v>0</v>
          </cell>
        </row>
        <row r="56">
          <cell r="D56">
            <v>0</v>
          </cell>
          <cell r="F56">
            <v>0</v>
          </cell>
        </row>
        <row r="57">
          <cell r="D57">
            <v>0</v>
          </cell>
          <cell r="F57">
            <v>0</v>
          </cell>
        </row>
        <row r="60">
          <cell r="D60">
            <v>0</v>
          </cell>
          <cell r="F60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5">
          <cell r="D65">
            <v>0</v>
          </cell>
          <cell r="F65">
            <v>0</v>
          </cell>
        </row>
        <row r="66">
          <cell r="D66">
            <v>0</v>
          </cell>
          <cell r="F66">
            <v>0</v>
          </cell>
        </row>
        <row r="67">
          <cell r="D67">
            <v>0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0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4">
          <cell r="D74">
            <v>0</v>
          </cell>
          <cell r="F74">
            <v>0</v>
          </cell>
        </row>
        <row r="76">
          <cell r="D76">
            <v>0</v>
          </cell>
          <cell r="F76">
            <v>0</v>
          </cell>
        </row>
        <row r="77">
          <cell r="D77">
            <v>0</v>
          </cell>
          <cell r="F77">
            <v>0</v>
          </cell>
        </row>
        <row r="78">
          <cell r="D78">
            <v>0</v>
          </cell>
          <cell r="F78">
            <v>0</v>
          </cell>
        </row>
        <row r="79">
          <cell r="D79">
            <v>0</v>
          </cell>
          <cell r="F79">
            <v>0</v>
          </cell>
        </row>
        <row r="80">
          <cell r="D80">
            <v>0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4">
          <cell r="D84">
            <v>0</v>
          </cell>
          <cell r="F84">
            <v>0</v>
          </cell>
        </row>
        <row r="85">
          <cell r="D85">
            <v>0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87">
          <cell r="D87">
            <v>0</v>
          </cell>
          <cell r="F87">
            <v>0</v>
          </cell>
        </row>
        <row r="88">
          <cell r="D88">
            <v>0</v>
          </cell>
          <cell r="F88">
            <v>0</v>
          </cell>
        </row>
        <row r="89">
          <cell r="D89">
            <v>0</v>
          </cell>
          <cell r="F89">
            <v>0</v>
          </cell>
        </row>
        <row r="90">
          <cell r="D90">
            <v>0</v>
          </cell>
          <cell r="F90">
            <v>0</v>
          </cell>
        </row>
        <row r="91">
          <cell r="D91">
            <v>0</v>
          </cell>
          <cell r="F91">
            <v>0</v>
          </cell>
        </row>
        <row r="92">
          <cell r="D92">
            <v>0</v>
          </cell>
          <cell r="F92">
            <v>0</v>
          </cell>
        </row>
        <row r="93">
          <cell r="D93">
            <v>0</v>
          </cell>
          <cell r="F9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П01"/>
      <sheetName val="РП02"/>
      <sheetName val="РП03"/>
      <sheetName val="РП1кв"/>
      <sheetName val="РП04"/>
      <sheetName val="РП05"/>
      <sheetName val="РП06"/>
      <sheetName val="РП2кв"/>
      <sheetName val="РП07"/>
      <sheetName val="РП08"/>
      <sheetName val="РП09"/>
      <sheetName val="РП3кв"/>
      <sheetName val="РП10"/>
      <sheetName val="РП11"/>
      <sheetName val="РП12"/>
      <sheetName val="РП4кв"/>
      <sheetName val="РП2м"/>
      <sheetName val="РП4м"/>
      <sheetName val="РП5м"/>
      <sheetName val="РП6м"/>
      <sheetName val="РП7м"/>
      <sheetName val="РП8м"/>
      <sheetName val="РП9м"/>
      <sheetName val="РП10м"/>
      <sheetName val="РП11м"/>
      <sheetName val="РП12м"/>
    </sheetNames>
    <sheetDataSet>
      <sheetData sheetId="3">
        <row r="9">
          <cell r="G9">
            <v>86041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"/>
      <sheetName val="Товар"/>
      <sheetName val="ОАО"/>
      <sheetName val="ОАОна1тн"/>
      <sheetName val="ОАОСвод"/>
      <sheetName val="ОАОВсего"/>
      <sheetName val="РасчПрТовВсего"/>
      <sheetName val="Подземная"/>
      <sheetName val="Открытая"/>
      <sheetName val="Баланс товарный"/>
      <sheetName val="РеализБалМ"/>
      <sheetName val="НалРеализ"/>
      <sheetName val="РеализУтысСум"/>
      <sheetName val="РасчПрибРеализУ"/>
      <sheetName val="РеалПрод"/>
      <sheetName val="РасчПрибРеалПрод"/>
      <sheetName val="РеалВсего"/>
      <sheetName val="РасчПрибРеалВсего"/>
      <sheetName val="Расчет затрат по ТДЦ"/>
      <sheetName val="Баланс товарный (с ТДЦ)"/>
      <sheetName val="РеализУтысСум (с ТДЦ)"/>
      <sheetName val="РасчПрибРеализУ (с ТДЦ)"/>
      <sheetName val="РеалПрод (с ТДЦ)"/>
      <sheetName val="РасчПрибРеалПрод (с ТДЦ)"/>
      <sheetName val="РеалВсего (с ТДЦ)"/>
      <sheetName val="РасчПрибРеалВсего (с ТДЦ)"/>
      <sheetName val="доход от тех.обр."/>
      <sheetName val="доп.доход"/>
      <sheetName val="РасчПриб от надб"/>
      <sheetName val="РасчПрибРеалВсего "/>
      <sheetName val="РзрУ"/>
      <sheetName val="РзрУК"/>
      <sheetName val="РзрСвод"/>
      <sheetName val="Аппартак"/>
      <sheetName val="Шхт"/>
      <sheetName val="ШхтСвод"/>
      <sheetName val="Угтжт"/>
      <sheetName val="УжтСвод"/>
      <sheetName val="УАТпр"/>
      <sheetName val="УАТ"/>
      <sheetName val="УатУК"/>
      <sheetName val="УатСвод"/>
      <sheetName val="РГТОпр"/>
      <sheetName val="РГТО"/>
      <sheetName val="РГТОсвод"/>
      <sheetName val="КуЭн"/>
      <sheetName val="КуЭнСвод"/>
      <sheetName val="АлКу"/>
      <sheetName val="АлКуПр"/>
      <sheetName val="алока+энерго"/>
      <sheetName val="АлКуСвод"/>
      <sheetName val="ГРЭ"/>
      <sheetName val="ГРЭСвод"/>
      <sheetName val="УМТС"/>
      <sheetName val="УмтсСвод"/>
      <sheetName val="Лист3"/>
      <sheetName val="СТК"/>
      <sheetName val="ИА"/>
      <sheetName val="ИА (свод)"/>
      <sheetName val="ИА (2)"/>
      <sheetName val="ИА (свод) (2)"/>
      <sheetName val="УчЦ"/>
      <sheetName val="КуКуСвод"/>
      <sheetName val="КуКу"/>
      <sheetName val="КуКуПр"/>
      <sheetName val="КуКуКрПр"/>
      <sheetName val="КуКуАвто"/>
      <sheetName val="ГУКС"/>
      <sheetName val="ГуксСвод"/>
      <sheetName val="СоцСфера"/>
      <sheetName val="СсАп"/>
      <sheetName val="СсЗд"/>
      <sheetName val="СсДл"/>
      <sheetName val="СсПрф"/>
      <sheetName val="СсБО"/>
      <sheetName val="СсАрх"/>
      <sheetName val="СсО3"/>
      <sheetName val="СсО4"/>
      <sheetName val="дп Гунча"/>
      <sheetName val="АБК Аппартак"/>
      <sheetName val="Кумирчи"/>
      <sheetName val="общепит"/>
      <sheetName val="медслужба"/>
      <sheetName val="СУАТ"/>
      <sheetName val="МРзр"/>
      <sheetName val="МШхт"/>
      <sheetName val="МКуКу"/>
      <sheetName val="МУгтжт"/>
      <sheetName val="МУАТ"/>
      <sheetName val="Служ"/>
      <sheetName val="ОАО (централизуемые)"/>
      <sheetName val="УИКТ"/>
      <sheetName val="Ред"/>
      <sheetName val="Лист1"/>
      <sheetName val="Лист2"/>
    </sheetNames>
    <sheetDataSet>
      <sheetData sheetId="29">
        <row r="34">
          <cell r="C34">
            <v>0</v>
          </cell>
        </row>
        <row r="37">
          <cell r="C3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ст01"/>
      <sheetName val="Сст02"/>
      <sheetName val="Сст03"/>
      <sheetName val="Сст1кв"/>
      <sheetName val="Сст04"/>
      <sheetName val="Сст05"/>
      <sheetName val="Сст06"/>
      <sheetName val="Сст2кв"/>
      <sheetName val="Сст07"/>
      <sheetName val="Сст08"/>
      <sheetName val="Сст09"/>
      <sheetName val="Сст3кв"/>
      <sheetName val="Сст10"/>
      <sheetName val="Сст11"/>
      <sheetName val="Сст12"/>
      <sheetName val="Сст4кв"/>
      <sheetName val="Сст2м"/>
      <sheetName val="Сст4м"/>
      <sheetName val="Сст5м"/>
      <sheetName val="Сст6м"/>
      <sheetName val="Сст7м"/>
      <sheetName val="Сст8м"/>
      <sheetName val="Сст9м"/>
      <sheetName val="Сст10м"/>
      <sheetName val="Сст11м"/>
      <sheetName val="Сст12м"/>
    </sheetNames>
    <sheetDataSet>
      <sheetData sheetId="3">
        <row r="11">
          <cell r="E11">
            <v>972000</v>
          </cell>
          <cell r="G11">
            <v>436716</v>
          </cell>
        </row>
        <row r="12">
          <cell r="E12">
            <v>2781658</v>
          </cell>
          <cell r="G12">
            <v>850598</v>
          </cell>
        </row>
        <row r="13">
          <cell r="E13">
            <v>1182254</v>
          </cell>
          <cell r="G13">
            <v>301815</v>
          </cell>
        </row>
        <row r="14">
          <cell r="E14">
            <v>14451636</v>
          </cell>
          <cell r="G14">
            <v>5470627</v>
          </cell>
        </row>
        <row r="15">
          <cell r="E15">
            <v>1235594</v>
          </cell>
          <cell r="G15">
            <v>660453</v>
          </cell>
        </row>
        <row r="16">
          <cell r="E16">
            <v>8474321</v>
          </cell>
          <cell r="G16">
            <v>4700750</v>
          </cell>
        </row>
        <row r="17">
          <cell r="E17">
            <v>6674860.5</v>
          </cell>
          <cell r="G17">
            <v>1102153</v>
          </cell>
        </row>
        <row r="18">
          <cell r="E18">
            <v>33718</v>
          </cell>
          <cell r="G18">
            <v>553678</v>
          </cell>
        </row>
        <row r="19">
          <cell r="E19">
            <v>0</v>
          </cell>
          <cell r="G19">
            <v>2316271</v>
          </cell>
        </row>
        <row r="20">
          <cell r="E20">
            <v>0</v>
          </cell>
          <cell r="G20">
            <v>0</v>
          </cell>
        </row>
        <row r="23">
          <cell r="E23">
            <v>0</v>
          </cell>
          <cell r="G23">
            <v>376430</v>
          </cell>
        </row>
        <row r="24">
          <cell r="E24">
            <v>0</v>
          </cell>
          <cell r="G24">
            <v>11741876</v>
          </cell>
        </row>
        <row r="25">
          <cell r="E25">
            <v>0</v>
          </cell>
          <cell r="G25">
            <v>193877</v>
          </cell>
        </row>
        <row r="26">
          <cell r="E26">
            <v>0</v>
          </cell>
          <cell r="G26">
            <v>93277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408025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38267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177177</v>
          </cell>
        </row>
        <row r="34">
          <cell r="E34">
            <v>0</v>
          </cell>
          <cell r="G34">
            <v>85171</v>
          </cell>
        </row>
        <row r="35">
          <cell r="E35">
            <v>24278</v>
          </cell>
          <cell r="G35">
            <v>131607</v>
          </cell>
        </row>
        <row r="37">
          <cell r="E37">
            <v>0</v>
          </cell>
          <cell r="G37">
            <v>0</v>
          </cell>
        </row>
        <row r="38">
          <cell r="E38">
            <v>13414747.000000002</v>
          </cell>
          <cell r="G38">
            <v>188433</v>
          </cell>
        </row>
        <row r="40">
          <cell r="E40">
            <v>0</v>
          </cell>
          <cell r="G40">
            <v>0</v>
          </cell>
        </row>
        <row r="42">
          <cell r="E42">
            <v>0</v>
          </cell>
          <cell r="G42">
            <v>0</v>
          </cell>
        </row>
        <row r="43">
          <cell r="E43">
            <v>391309</v>
          </cell>
          <cell r="G43">
            <v>293146</v>
          </cell>
        </row>
        <row r="45">
          <cell r="E45">
            <v>89689129.5</v>
          </cell>
          <cell r="G45">
            <v>41910760</v>
          </cell>
        </row>
        <row r="46">
          <cell r="E46">
            <v>112983</v>
          </cell>
          <cell r="G46">
            <v>96305</v>
          </cell>
        </row>
        <row r="48">
          <cell r="E48">
            <v>11060941</v>
          </cell>
          <cell r="G48">
            <v>9337906</v>
          </cell>
        </row>
        <row r="49">
          <cell r="E49">
            <v>0</v>
          </cell>
          <cell r="G49">
            <v>0</v>
          </cell>
        </row>
        <row r="50">
          <cell r="E50">
            <v>0</v>
          </cell>
          <cell r="G50">
            <v>0</v>
          </cell>
        </row>
        <row r="51">
          <cell r="E51">
            <v>0</v>
          </cell>
          <cell r="G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54615042.5</v>
          </cell>
          <cell r="G53">
            <v>49410903</v>
          </cell>
        </row>
        <row r="54">
          <cell r="E54">
            <v>6553805</v>
          </cell>
          <cell r="G54">
            <v>5924907</v>
          </cell>
        </row>
        <row r="56">
          <cell r="E56">
            <v>32642926</v>
          </cell>
          <cell r="G56">
            <v>33408422</v>
          </cell>
        </row>
        <row r="57">
          <cell r="E57">
            <v>0</v>
          </cell>
          <cell r="G57">
            <v>107448</v>
          </cell>
        </row>
        <row r="60">
          <cell r="E60">
            <v>0</v>
          </cell>
          <cell r="G60">
            <v>0</v>
          </cell>
        </row>
        <row r="62">
          <cell r="E62">
            <v>0</v>
          </cell>
          <cell r="G62">
            <v>60</v>
          </cell>
        </row>
        <row r="63">
          <cell r="E63">
            <v>26787</v>
          </cell>
          <cell r="G63">
            <v>28219</v>
          </cell>
        </row>
        <row r="65">
          <cell r="E65">
            <v>1054697</v>
          </cell>
          <cell r="G65">
            <v>1140564</v>
          </cell>
        </row>
        <row r="66">
          <cell r="E66">
            <v>568353</v>
          </cell>
          <cell r="G66">
            <v>560033</v>
          </cell>
        </row>
        <row r="67">
          <cell r="E67">
            <v>743742</v>
          </cell>
          <cell r="G67">
            <v>756868</v>
          </cell>
        </row>
        <row r="68">
          <cell r="E68">
            <v>0</v>
          </cell>
          <cell r="G68">
            <v>0</v>
          </cell>
        </row>
        <row r="69">
          <cell r="E69">
            <v>377930</v>
          </cell>
          <cell r="G69">
            <v>13376</v>
          </cell>
        </row>
        <row r="70">
          <cell r="E70">
            <v>1432831</v>
          </cell>
          <cell r="G70">
            <v>96167</v>
          </cell>
        </row>
        <row r="72">
          <cell r="E72">
            <v>202865</v>
          </cell>
          <cell r="G72">
            <v>215017</v>
          </cell>
        </row>
        <row r="73">
          <cell r="E73">
            <v>0</v>
          </cell>
          <cell r="G73">
            <v>0</v>
          </cell>
        </row>
        <row r="74">
          <cell r="E74">
            <v>0</v>
          </cell>
          <cell r="G74">
            <v>0</v>
          </cell>
        </row>
        <row r="76">
          <cell r="E76">
            <v>0</v>
          </cell>
          <cell r="G76">
            <v>905259</v>
          </cell>
        </row>
        <row r="77">
          <cell r="E77">
            <v>0</v>
          </cell>
          <cell r="G77">
            <v>51049</v>
          </cell>
        </row>
        <row r="78">
          <cell r="E78">
            <v>574120</v>
          </cell>
          <cell r="G78">
            <v>333065</v>
          </cell>
        </row>
        <row r="79">
          <cell r="E79">
            <v>0</v>
          </cell>
          <cell r="G79">
            <v>525</v>
          </cell>
        </row>
        <row r="80">
          <cell r="E80">
            <v>44204</v>
          </cell>
          <cell r="G80">
            <v>1222</v>
          </cell>
        </row>
        <row r="81">
          <cell r="E81">
            <v>2000</v>
          </cell>
          <cell r="G81">
            <v>28531</v>
          </cell>
        </row>
        <row r="82">
          <cell r="E82">
            <v>0</v>
          </cell>
          <cell r="G82">
            <v>1362</v>
          </cell>
        </row>
        <row r="83">
          <cell r="E83">
            <v>309145</v>
          </cell>
          <cell r="G83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7">
          <cell r="E87">
            <v>304565</v>
          </cell>
          <cell r="G87">
            <v>181915</v>
          </cell>
        </row>
        <row r="88">
          <cell r="E88">
            <v>1680452.25</v>
          </cell>
          <cell r="G88">
            <v>1534661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  <row r="93">
          <cell r="E93">
            <v>0</v>
          </cell>
          <cell r="G93">
            <v>2075990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т01"/>
      <sheetName val="Сст02"/>
      <sheetName val="Сст03"/>
      <sheetName val="Сст1кв"/>
      <sheetName val="Сст04"/>
      <sheetName val="Сст05"/>
      <sheetName val="Сст06"/>
      <sheetName val="Сст2кв"/>
      <sheetName val="Сст07"/>
      <sheetName val="Сст08"/>
      <sheetName val="Сст09"/>
      <sheetName val="Сст3кв"/>
      <sheetName val="Сст10"/>
      <sheetName val="Сст11"/>
      <sheetName val="Сст12"/>
      <sheetName val="Сст4кв"/>
      <sheetName val="Сст2м"/>
      <sheetName val="Сст4м"/>
      <sheetName val="Сст5м"/>
      <sheetName val="Сст6м"/>
      <sheetName val="Сст7м"/>
      <sheetName val="Сст8м"/>
      <sheetName val="Сст9м"/>
      <sheetName val="Сст10м"/>
      <sheetName val="Сст11м"/>
      <sheetName val="Сст12м"/>
      <sheetName val="Лист1"/>
    </sheetNames>
    <sheetDataSet>
      <sheetData sheetId="3">
        <row r="11">
          <cell r="E11">
            <v>0</v>
          </cell>
          <cell r="G11">
            <v>0</v>
          </cell>
        </row>
        <row r="12">
          <cell r="E12">
            <v>35025</v>
          </cell>
          <cell r="G12">
            <v>634</v>
          </cell>
        </row>
        <row r="13">
          <cell r="E13">
            <v>35025</v>
          </cell>
          <cell r="G13">
            <v>146</v>
          </cell>
        </row>
        <row r="14">
          <cell r="E14">
            <v>79325</v>
          </cell>
          <cell r="G14">
            <v>5500</v>
          </cell>
        </row>
        <row r="15">
          <cell r="E15">
            <v>5460</v>
          </cell>
          <cell r="G15">
            <v>1078</v>
          </cell>
        </row>
        <row r="16">
          <cell r="E16">
            <v>84262</v>
          </cell>
          <cell r="G16">
            <v>3771</v>
          </cell>
        </row>
        <row r="17">
          <cell r="E17">
            <v>32208</v>
          </cell>
          <cell r="G17">
            <v>234</v>
          </cell>
        </row>
        <row r="18">
          <cell r="E18">
            <v>2310</v>
          </cell>
          <cell r="G18">
            <v>1</v>
          </cell>
        </row>
        <row r="19">
          <cell r="E19">
            <v>0</v>
          </cell>
          <cell r="G19">
            <v>0</v>
          </cell>
        </row>
        <row r="20">
          <cell r="E20">
            <v>0</v>
          </cell>
          <cell r="G20">
            <v>0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46187</v>
          </cell>
        </row>
        <row r="25">
          <cell r="E25">
            <v>0</v>
          </cell>
          <cell r="G25">
            <v>0</v>
          </cell>
        </row>
        <row r="26"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1631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114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E34">
            <v>0</v>
          </cell>
          <cell r="G34">
            <v>0</v>
          </cell>
        </row>
        <row r="35">
          <cell r="E35">
            <v>0</v>
          </cell>
          <cell r="G35">
            <v>0</v>
          </cell>
        </row>
        <row r="37">
          <cell r="E37">
            <v>0</v>
          </cell>
          <cell r="G37">
            <v>0</v>
          </cell>
        </row>
        <row r="38">
          <cell r="E38">
            <v>3990</v>
          </cell>
          <cell r="G38">
            <v>0</v>
          </cell>
        </row>
        <row r="40">
          <cell r="E40">
            <v>0</v>
          </cell>
          <cell r="G40">
            <v>0</v>
          </cell>
        </row>
        <row r="42">
          <cell r="E42">
            <v>0</v>
          </cell>
          <cell r="G42">
            <v>0</v>
          </cell>
        </row>
        <row r="43">
          <cell r="E43">
            <v>4710</v>
          </cell>
          <cell r="G43">
            <v>90</v>
          </cell>
        </row>
        <row r="45">
          <cell r="E45">
            <v>190685</v>
          </cell>
          <cell r="G45">
            <v>18555</v>
          </cell>
        </row>
        <row r="46">
          <cell r="E46">
            <v>0</v>
          </cell>
          <cell r="G46">
            <v>328</v>
          </cell>
        </row>
        <row r="48">
          <cell r="E48">
            <v>144792</v>
          </cell>
          <cell r="G48">
            <v>9818</v>
          </cell>
        </row>
        <row r="49">
          <cell r="E49">
            <v>0</v>
          </cell>
          <cell r="G49">
            <v>0</v>
          </cell>
        </row>
        <row r="50">
          <cell r="E50">
            <v>0</v>
          </cell>
          <cell r="G50">
            <v>0</v>
          </cell>
        </row>
        <row r="51">
          <cell r="E51">
            <v>0</v>
          </cell>
          <cell r="G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314929</v>
          </cell>
          <cell r="G53">
            <v>47608</v>
          </cell>
        </row>
        <row r="54">
          <cell r="E54">
            <v>37791</v>
          </cell>
          <cell r="G54">
            <v>5641</v>
          </cell>
        </row>
        <row r="56">
          <cell r="E56">
            <v>404872</v>
          </cell>
          <cell r="G56">
            <v>55790</v>
          </cell>
        </row>
        <row r="57">
          <cell r="E57">
            <v>0</v>
          </cell>
          <cell r="G57">
            <v>0</v>
          </cell>
        </row>
        <row r="60">
          <cell r="E60">
            <v>0</v>
          </cell>
          <cell r="G60">
            <v>0</v>
          </cell>
        </row>
        <row r="62">
          <cell r="E62">
            <v>0</v>
          </cell>
          <cell r="G62">
            <v>0</v>
          </cell>
        </row>
        <row r="63">
          <cell r="E63">
            <v>0</v>
          </cell>
          <cell r="G63">
            <v>2</v>
          </cell>
        </row>
        <row r="65">
          <cell r="E65">
            <v>0</v>
          </cell>
          <cell r="G65">
            <v>4275</v>
          </cell>
        </row>
        <row r="66">
          <cell r="E66">
            <v>0</v>
          </cell>
          <cell r="G66">
            <v>1152</v>
          </cell>
        </row>
        <row r="67">
          <cell r="E67">
            <v>0</v>
          </cell>
          <cell r="G67">
            <v>2898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  <cell r="G69">
            <v>0</v>
          </cell>
        </row>
        <row r="70">
          <cell r="E70">
            <v>36289</v>
          </cell>
          <cell r="G70">
            <v>1</v>
          </cell>
        </row>
        <row r="72">
          <cell r="E72">
            <v>0</v>
          </cell>
          <cell r="G72">
            <v>7</v>
          </cell>
        </row>
        <row r="73">
          <cell r="E73">
            <v>0</v>
          </cell>
          <cell r="G73">
            <v>0</v>
          </cell>
        </row>
        <row r="74">
          <cell r="E74">
            <v>0</v>
          </cell>
          <cell r="G74">
            <v>0</v>
          </cell>
        </row>
        <row r="76">
          <cell r="E76">
            <v>0</v>
          </cell>
          <cell r="G76">
            <v>141</v>
          </cell>
        </row>
        <row r="77">
          <cell r="E77">
            <v>0</v>
          </cell>
          <cell r="G77">
            <v>0</v>
          </cell>
        </row>
        <row r="78">
          <cell r="E78">
            <v>36289</v>
          </cell>
          <cell r="G78">
            <v>336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3</v>
          </cell>
        </row>
        <row r="82">
          <cell r="E82">
            <v>0</v>
          </cell>
          <cell r="G82">
            <v>0</v>
          </cell>
        </row>
        <row r="83">
          <cell r="E83">
            <v>0</v>
          </cell>
          <cell r="G83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7">
          <cell r="E87">
            <v>0</v>
          </cell>
          <cell r="G87">
            <v>25</v>
          </cell>
        </row>
        <row r="88">
          <cell r="E88">
            <v>0</v>
          </cell>
          <cell r="G88">
            <v>366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  <row r="93">
          <cell r="E93">
            <v>0</v>
          </cell>
          <cell r="G93">
            <v>1449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ст01"/>
      <sheetName val="Сст02"/>
      <sheetName val="Сст03"/>
      <sheetName val="Сст1кв"/>
      <sheetName val="Сст04"/>
      <sheetName val="Сст05"/>
      <sheetName val="Сст06"/>
      <sheetName val="Сст2кв"/>
      <sheetName val="Сст07"/>
      <sheetName val="Сст08"/>
      <sheetName val="Сст09"/>
      <sheetName val="Сст3кв"/>
      <sheetName val="Сст10"/>
      <sheetName val="Сст11"/>
      <sheetName val="Сст12"/>
      <sheetName val="Сст4кв"/>
      <sheetName val="Сст2м"/>
      <sheetName val="Сст4м"/>
      <sheetName val="Сст5м"/>
      <sheetName val="Сст6м"/>
      <sheetName val="Сст7м"/>
      <sheetName val="Сст8м"/>
      <sheetName val="Сст9м"/>
      <sheetName val="Сст10м"/>
      <sheetName val="Сст11м"/>
      <sheetName val="Сст12м"/>
    </sheetNames>
    <sheetDataSet>
      <sheetData sheetId="3">
        <row r="11">
          <cell r="E11">
            <v>0</v>
          </cell>
          <cell r="G11">
            <v>0</v>
          </cell>
        </row>
        <row r="12">
          <cell r="E12">
            <v>51370</v>
          </cell>
          <cell r="G12">
            <v>285</v>
          </cell>
        </row>
        <row r="13">
          <cell r="E13">
            <v>51370</v>
          </cell>
          <cell r="G13">
            <v>70</v>
          </cell>
        </row>
        <row r="14">
          <cell r="E14">
            <v>108076</v>
          </cell>
          <cell r="G14">
            <v>3736</v>
          </cell>
        </row>
        <row r="15">
          <cell r="E15">
            <v>15055</v>
          </cell>
          <cell r="G15">
            <v>594</v>
          </cell>
        </row>
        <row r="16">
          <cell r="E16">
            <v>101216</v>
          </cell>
          <cell r="G16">
            <v>2632</v>
          </cell>
        </row>
        <row r="17">
          <cell r="E17">
            <v>34359</v>
          </cell>
          <cell r="G17">
            <v>215</v>
          </cell>
        </row>
        <row r="18">
          <cell r="E18">
            <v>5245</v>
          </cell>
          <cell r="G18">
            <v>1</v>
          </cell>
        </row>
        <row r="19">
          <cell r="E19">
            <v>0</v>
          </cell>
          <cell r="G19">
            <v>0</v>
          </cell>
        </row>
        <row r="20">
          <cell r="E20">
            <v>0</v>
          </cell>
          <cell r="G20">
            <v>0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20129</v>
          </cell>
        </row>
        <row r="25">
          <cell r="E25">
            <v>0</v>
          </cell>
          <cell r="G25">
            <v>0</v>
          </cell>
        </row>
        <row r="26"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648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44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E34">
            <v>0</v>
          </cell>
          <cell r="G34">
            <v>0</v>
          </cell>
        </row>
        <row r="35">
          <cell r="E35">
            <v>0</v>
          </cell>
          <cell r="G35">
            <v>0</v>
          </cell>
        </row>
        <row r="37">
          <cell r="E37">
            <v>0</v>
          </cell>
          <cell r="G37">
            <v>0</v>
          </cell>
        </row>
        <row r="38">
          <cell r="E38">
            <v>6820</v>
          </cell>
          <cell r="G38">
            <v>0</v>
          </cell>
        </row>
        <row r="40">
          <cell r="E40">
            <v>0</v>
          </cell>
          <cell r="G40">
            <v>0</v>
          </cell>
        </row>
        <row r="42">
          <cell r="E42">
            <v>0</v>
          </cell>
          <cell r="G42">
            <v>0</v>
          </cell>
        </row>
        <row r="43">
          <cell r="E43">
            <v>8030</v>
          </cell>
          <cell r="G43">
            <v>186</v>
          </cell>
        </row>
        <row r="45">
          <cell r="E45">
            <v>406619</v>
          </cell>
          <cell r="G45">
            <v>20180</v>
          </cell>
        </row>
        <row r="46">
          <cell r="E46">
            <v>0</v>
          </cell>
          <cell r="G46">
            <v>137</v>
          </cell>
        </row>
        <row r="48">
          <cell r="E48">
            <v>231990</v>
          </cell>
          <cell r="G48">
            <v>5583</v>
          </cell>
        </row>
        <row r="49">
          <cell r="E49">
            <v>0</v>
          </cell>
          <cell r="G49">
            <v>0</v>
          </cell>
        </row>
        <row r="50">
          <cell r="E50">
            <v>0</v>
          </cell>
          <cell r="G50">
            <v>0</v>
          </cell>
        </row>
        <row r="51">
          <cell r="E51">
            <v>0</v>
          </cell>
          <cell r="G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483065</v>
          </cell>
          <cell r="G53">
            <v>28825</v>
          </cell>
        </row>
        <row r="54">
          <cell r="E54">
            <v>57967</v>
          </cell>
          <cell r="G54">
            <v>3412</v>
          </cell>
        </row>
        <row r="56">
          <cell r="E56">
            <v>801680</v>
          </cell>
          <cell r="G56">
            <v>28415</v>
          </cell>
        </row>
        <row r="57">
          <cell r="E57">
            <v>0</v>
          </cell>
          <cell r="G57">
            <v>0</v>
          </cell>
        </row>
        <row r="60">
          <cell r="E60">
            <v>0</v>
          </cell>
          <cell r="G60">
            <v>0</v>
          </cell>
        </row>
        <row r="62">
          <cell r="E62">
            <v>0</v>
          </cell>
          <cell r="G62">
            <v>0</v>
          </cell>
        </row>
        <row r="63">
          <cell r="E63">
            <v>0</v>
          </cell>
          <cell r="G63">
            <v>3</v>
          </cell>
        </row>
        <row r="65">
          <cell r="E65">
            <v>0</v>
          </cell>
          <cell r="G65">
            <v>1734</v>
          </cell>
        </row>
        <row r="66">
          <cell r="E66">
            <v>0</v>
          </cell>
          <cell r="G66">
            <v>467</v>
          </cell>
        </row>
        <row r="67">
          <cell r="E67">
            <v>0</v>
          </cell>
          <cell r="G67">
            <v>1269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  <cell r="G69">
            <v>0</v>
          </cell>
        </row>
        <row r="70">
          <cell r="E70">
            <v>14823</v>
          </cell>
          <cell r="G70">
            <v>3</v>
          </cell>
        </row>
        <row r="72">
          <cell r="E72">
            <v>0</v>
          </cell>
          <cell r="G72">
            <v>14</v>
          </cell>
        </row>
        <row r="73">
          <cell r="E73">
            <v>0</v>
          </cell>
          <cell r="G73">
            <v>0</v>
          </cell>
        </row>
        <row r="74">
          <cell r="E74">
            <v>0</v>
          </cell>
          <cell r="G74">
            <v>0</v>
          </cell>
        </row>
        <row r="76">
          <cell r="E76">
            <v>0</v>
          </cell>
          <cell r="G76">
            <v>14</v>
          </cell>
        </row>
        <row r="77">
          <cell r="E77">
            <v>0</v>
          </cell>
          <cell r="G77">
            <v>0</v>
          </cell>
        </row>
        <row r="78">
          <cell r="E78">
            <v>87643</v>
          </cell>
          <cell r="G78">
            <v>215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8</v>
          </cell>
        </row>
        <row r="82">
          <cell r="E82">
            <v>0</v>
          </cell>
          <cell r="G82">
            <v>0</v>
          </cell>
        </row>
        <row r="83">
          <cell r="E83">
            <v>0</v>
          </cell>
          <cell r="G83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7">
          <cell r="E87">
            <v>0</v>
          </cell>
          <cell r="G87">
            <v>55</v>
          </cell>
        </row>
        <row r="88">
          <cell r="E88">
            <v>0</v>
          </cell>
          <cell r="G88">
            <v>96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  <row r="93">
          <cell r="E93">
            <v>0</v>
          </cell>
          <cell r="G93">
            <v>947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ст01"/>
      <sheetName val="Сст02"/>
      <sheetName val="Сст03"/>
      <sheetName val="Сст1кв"/>
      <sheetName val="Сст04"/>
      <sheetName val="Сст05"/>
      <sheetName val="Сст06"/>
      <sheetName val="Сст2кв"/>
      <sheetName val="Сст07"/>
      <sheetName val="Сст08"/>
      <sheetName val="Сст09"/>
      <sheetName val="Сст3кв"/>
      <sheetName val="Сст10"/>
      <sheetName val="Сст11"/>
      <sheetName val="Сст12"/>
      <sheetName val="Сст4кв"/>
      <sheetName val="Сст2м"/>
      <sheetName val="Сст4м"/>
      <sheetName val="Сст5м"/>
      <sheetName val="Сст6м"/>
      <sheetName val="Сст7м"/>
      <sheetName val="Сст8м"/>
      <sheetName val="Сст9м"/>
      <sheetName val="Сст10м"/>
      <sheetName val="Сст11м"/>
      <sheetName val="Сст12м"/>
      <sheetName val="Д"/>
    </sheetNames>
    <sheetDataSet>
      <sheetData sheetId="3">
        <row r="11">
          <cell r="E11">
            <v>0</v>
          </cell>
          <cell r="G11">
            <v>0</v>
          </cell>
        </row>
        <row r="12">
          <cell r="E12">
            <v>0</v>
          </cell>
          <cell r="G12">
            <v>0</v>
          </cell>
        </row>
        <row r="13">
          <cell r="E13">
            <v>0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0</v>
          </cell>
          <cell r="G15">
            <v>0</v>
          </cell>
        </row>
        <row r="16">
          <cell r="E16">
            <v>0</v>
          </cell>
          <cell r="G16">
            <v>0</v>
          </cell>
        </row>
        <row r="17">
          <cell r="E17">
            <v>0</v>
          </cell>
          <cell r="G17">
            <v>0</v>
          </cell>
        </row>
        <row r="18">
          <cell r="E18">
            <v>0</v>
          </cell>
          <cell r="G18">
            <v>0</v>
          </cell>
        </row>
        <row r="19">
          <cell r="E19">
            <v>0</v>
          </cell>
          <cell r="G19">
            <v>0</v>
          </cell>
        </row>
        <row r="20">
          <cell r="E20">
            <v>0</v>
          </cell>
          <cell r="G20">
            <v>0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0</v>
          </cell>
        </row>
        <row r="25">
          <cell r="E25">
            <v>0</v>
          </cell>
          <cell r="G25">
            <v>0</v>
          </cell>
        </row>
        <row r="26"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E34">
            <v>0</v>
          </cell>
          <cell r="G34">
            <v>0</v>
          </cell>
        </row>
        <row r="35">
          <cell r="E35">
            <v>0</v>
          </cell>
          <cell r="G35">
            <v>0</v>
          </cell>
        </row>
        <row r="37">
          <cell r="E37">
            <v>0</v>
          </cell>
          <cell r="G37">
            <v>0</v>
          </cell>
        </row>
        <row r="38">
          <cell r="E38">
            <v>0</v>
          </cell>
          <cell r="G38">
            <v>0</v>
          </cell>
        </row>
        <row r="40">
          <cell r="E40">
            <v>0</v>
          </cell>
          <cell r="G40">
            <v>0</v>
          </cell>
        </row>
        <row r="42">
          <cell r="E42">
            <v>0</v>
          </cell>
          <cell r="G42">
            <v>0</v>
          </cell>
        </row>
        <row r="43">
          <cell r="E43">
            <v>0</v>
          </cell>
          <cell r="G43">
            <v>0</v>
          </cell>
        </row>
        <row r="45">
          <cell r="E45">
            <v>0</v>
          </cell>
          <cell r="G45">
            <v>0</v>
          </cell>
        </row>
        <row r="46">
          <cell r="E46">
            <v>0</v>
          </cell>
          <cell r="G46">
            <v>0</v>
          </cell>
        </row>
        <row r="48">
          <cell r="E48">
            <v>0</v>
          </cell>
          <cell r="G48">
            <v>0</v>
          </cell>
        </row>
        <row r="49">
          <cell r="E49">
            <v>0</v>
          </cell>
          <cell r="G49">
            <v>0</v>
          </cell>
        </row>
        <row r="50">
          <cell r="E50">
            <v>0</v>
          </cell>
          <cell r="G50">
            <v>0</v>
          </cell>
        </row>
        <row r="51">
          <cell r="E51">
            <v>0</v>
          </cell>
          <cell r="G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0</v>
          </cell>
          <cell r="G53">
            <v>0</v>
          </cell>
        </row>
        <row r="54">
          <cell r="E54">
            <v>0</v>
          </cell>
          <cell r="G54">
            <v>0</v>
          </cell>
        </row>
        <row r="56">
          <cell r="E56">
            <v>0</v>
          </cell>
          <cell r="G56">
            <v>0</v>
          </cell>
        </row>
        <row r="57">
          <cell r="E57">
            <v>0</v>
          </cell>
          <cell r="G57">
            <v>0</v>
          </cell>
        </row>
        <row r="60">
          <cell r="E60">
            <v>0</v>
          </cell>
          <cell r="G60">
            <v>0</v>
          </cell>
        </row>
        <row r="62">
          <cell r="E62">
            <v>0</v>
          </cell>
          <cell r="G62">
            <v>0</v>
          </cell>
        </row>
        <row r="63">
          <cell r="E63">
            <v>0</v>
          </cell>
          <cell r="G63">
            <v>0</v>
          </cell>
        </row>
        <row r="65">
          <cell r="E65">
            <v>0</v>
          </cell>
          <cell r="G65">
            <v>0</v>
          </cell>
        </row>
        <row r="66">
          <cell r="E66">
            <v>0</v>
          </cell>
          <cell r="G66">
            <v>0</v>
          </cell>
        </row>
        <row r="67">
          <cell r="E67">
            <v>0</v>
          </cell>
          <cell r="G67">
            <v>0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  <cell r="G69">
            <v>0</v>
          </cell>
        </row>
        <row r="70">
          <cell r="E70">
            <v>0</v>
          </cell>
          <cell r="G70">
            <v>0</v>
          </cell>
        </row>
        <row r="72">
          <cell r="E72">
            <v>0</v>
          </cell>
          <cell r="G72">
            <v>0</v>
          </cell>
        </row>
        <row r="73">
          <cell r="E73">
            <v>0</v>
          </cell>
          <cell r="G73">
            <v>0</v>
          </cell>
        </row>
        <row r="74">
          <cell r="E74">
            <v>0</v>
          </cell>
          <cell r="G74">
            <v>0</v>
          </cell>
        </row>
        <row r="76">
          <cell r="E76">
            <v>0</v>
          </cell>
          <cell r="G76">
            <v>0</v>
          </cell>
        </row>
        <row r="77">
          <cell r="E77">
            <v>0</v>
          </cell>
          <cell r="G77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3">
          <cell r="E83">
            <v>0</v>
          </cell>
          <cell r="G83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7">
          <cell r="E87">
            <v>0</v>
          </cell>
          <cell r="G87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  <row r="93">
          <cell r="E93">
            <v>0</v>
          </cell>
          <cell r="G9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ст01"/>
      <sheetName val="Сст02"/>
      <sheetName val="Сст03"/>
      <sheetName val="Сст1кв"/>
      <sheetName val="Сст04"/>
      <sheetName val="Сст05"/>
      <sheetName val="Сст06"/>
      <sheetName val="Сст2кв"/>
      <sheetName val="Сст07"/>
      <sheetName val="Сст08"/>
      <sheetName val="Сст09"/>
      <sheetName val="Сст3кв"/>
      <sheetName val="Сст10"/>
      <sheetName val="Сст11"/>
      <sheetName val="Сст12"/>
      <sheetName val="Сст4кв"/>
      <sheetName val="Сст2м"/>
      <sheetName val="Сст4м"/>
      <sheetName val="Сст5м"/>
      <sheetName val="Сст6м"/>
      <sheetName val="Сст7м"/>
      <sheetName val="Сст8м"/>
      <sheetName val="Сст9м"/>
      <sheetName val="Сст10м"/>
      <sheetName val="Сст11м"/>
      <sheetName val="Сст12м"/>
    </sheetNames>
    <sheetDataSet>
      <sheetData sheetId="0">
        <row r="11">
          <cell r="E11">
            <v>0</v>
          </cell>
          <cell r="G11">
            <v>0</v>
          </cell>
        </row>
        <row r="12">
          <cell r="E12">
            <v>0</v>
          </cell>
          <cell r="G12">
            <v>0</v>
          </cell>
        </row>
        <row r="13">
          <cell r="E13">
            <v>0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0</v>
          </cell>
          <cell r="G15">
            <v>0</v>
          </cell>
        </row>
        <row r="16">
          <cell r="E16">
            <v>0</v>
          </cell>
          <cell r="G16">
            <v>0</v>
          </cell>
        </row>
        <row r="17">
          <cell r="E17">
            <v>0</v>
          </cell>
          <cell r="G17">
            <v>0</v>
          </cell>
        </row>
        <row r="18">
          <cell r="E18">
            <v>0</v>
          </cell>
          <cell r="G18">
            <v>0</v>
          </cell>
        </row>
        <row r="19">
          <cell r="E19">
            <v>0</v>
          </cell>
          <cell r="G19">
            <v>0</v>
          </cell>
        </row>
        <row r="20">
          <cell r="E20">
            <v>0</v>
          </cell>
          <cell r="G20">
            <v>0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0</v>
          </cell>
        </row>
        <row r="25">
          <cell r="E25">
            <v>0</v>
          </cell>
          <cell r="G25">
            <v>0</v>
          </cell>
        </row>
        <row r="26"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E34">
            <v>0</v>
          </cell>
          <cell r="G34">
            <v>0</v>
          </cell>
        </row>
        <row r="35">
          <cell r="E35">
            <v>0</v>
          </cell>
          <cell r="G35">
            <v>0</v>
          </cell>
        </row>
        <row r="37">
          <cell r="E37">
            <v>0</v>
          </cell>
          <cell r="G37">
            <v>0</v>
          </cell>
        </row>
        <row r="38">
          <cell r="E38">
            <v>0</v>
          </cell>
          <cell r="G38">
            <v>0</v>
          </cell>
        </row>
        <row r="40">
          <cell r="E40">
            <v>0</v>
          </cell>
          <cell r="G40">
            <v>0</v>
          </cell>
        </row>
        <row r="42">
          <cell r="E42">
            <v>0</v>
          </cell>
          <cell r="G42">
            <v>0</v>
          </cell>
        </row>
        <row r="43">
          <cell r="E43">
            <v>0</v>
          </cell>
          <cell r="G43">
            <v>0</v>
          </cell>
        </row>
        <row r="45">
          <cell r="E45">
            <v>0</v>
          </cell>
          <cell r="G45">
            <v>0</v>
          </cell>
        </row>
        <row r="46">
          <cell r="E46">
            <v>0</v>
          </cell>
          <cell r="G46">
            <v>0</v>
          </cell>
        </row>
        <row r="48">
          <cell r="E48">
            <v>0</v>
          </cell>
          <cell r="G48">
            <v>0</v>
          </cell>
        </row>
        <row r="49">
          <cell r="E49">
            <v>0</v>
          </cell>
          <cell r="G49">
            <v>0</v>
          </cell>
        </row>
        <row r="50">
          <cell r="E50">
            <v>0</v>
          </cell>
          <cell r="G50">
            <v>0</v>
          </cell>
        </row>
        <row r="51">
          <cell r="E51">
            <v>0</v>
          </cell>
          <cell r="G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0</v>
          </cell>
          <cell r="G53">
            <v>0</v>
          </cell>
        </row>
        <row r="54">
          <cell r="E54">
            <v>0</v>
          </cell>
          <cell r="G54">
            <v>0</v>
          </cell>
        </row>
        <row r="56">
          <cell r="E56">
            <v>0</v>
          </cell>
          <cell r="G56">
            <v>0</v>
          </cell>
        </row>
        <row r="57">
          <cell r="E57">
            <v>0</v>
          </cell>
          <cell r="G57">
            <v>0</v>
          </cell>
        </row>
        <row r="60">
          <cell r="E60">
            <v>0</v>
          </cell>
          <cell r="G60">
            <v>0</v>
          </cell>
        </row>
        <row r="62">
          <cell r="E62">
            <v>0</v>
          </cell>
          <cell r="G62">
            <v>0</v>
          </cell>
        </row>
        <row r="63">
          <cell r="E63">
            <v>0</v>
          </cell>
          <cell r="G63">
            <v>0</v>
          </cell>
        </row>
        <row r="65">
          <cell r="E65">
            <v>0</v>
          </cell>
          <cell r="G65">
            <v>0</v>
          </cell>
        </row>
        <row r="66">
          <cell r="E66">
            <v>0</v>
          </cell>
          <cell r="G66">
            <v>0</v>
          </cell>
        </row>
        <row r="67">
          <cell r="E67">
            <v>0</v>
          </cell>
          <cell r="G67">
            <v>0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  <cell r="G69">
            <v>0</v>
          </cell>
        </row>
        <row r="70">
          <cell r="E70">
            <v>0</v>
          </cell>
          <cell r="G70">
            <v>0</v>
          </cell>
        </row>
        <row r="72">
          <cell r="E72">
            <v>0</v>
          </cell>
          <cell r="G72">
            <v>0</v>
          </cell>
        </row>
        <row r="73">
          <cell r="E73">
            <v>0</v>
          </cell>
          <cell r="G73">
            <v>0</v>
          </cell>
        </row>
        <row r="74">
          <cell r="E74">
            <v>0</v>
          </cell>
          <cell r="G74">
            <v>0</v>
          </cell>
        </row>
        <row r="76">
          <cell r="E76">
            <v>0</v>
          </cell>
          <cell r="G76">
            <v>0</v>
          </cell>
        </row>
        <row r="77">
          <cell r="E77">
            <v>0</v>
          </cell>
          <cell r="G77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3">
          <cell r="E83">
            <v>0</v>
          </cell>
          <cell r="G83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7">
          <cell r="E87">
            <v>0</v>
          </cell>
          <cell r="G87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  <row r="93">
          <cell r="E93">
            <v>0</v>
          </cell>
          <cell r="G9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ст01"/>
      <sheetName val="Сст02"/>
      <sheetName val="Сст03"/>
      <sheetName val="Сст1кв"/>
      <sheetName val="Сст04"/>
      <sheetName val="Сст05"/>
      <sheetName val="Сст06"/>
      <sheetName val="Сст2кв"/>
      <sheetName val="Сст07"/>
      <sheetName val="Сст08"/>
      <sheetName val="Сст09"/>
      <sheetName val="Сст3кв"/>
      <sheetName val="Сст10"/>
      <sheetName val="Сст11"/>
      <sheetName val="Сст12"/>
      <sheetName val="Сст4кв"/>
      <sheetName val="Сст2м"/>
      <sheetName val="Сст4м"/>
      <sheetName val="Сст5м"/>
      <sheetName val="Сст6м"/>
      <sheetName val="Сст7м"/>
      <sheetName val="Сст8м"/>
      <sheetName val="Сст9м"/>
      <sheetName val="Сст10м"/>
      <sheetName val="Сст11м"/>
      <sheetName val="Сст12м"/>
      <sheetName val="Д"/>
    </sheetNames>
    <sheetDataSet>
      <sheetData sheetId="0">
        <row r="11">
          <cell r="E11">
            <v>0</v>
          </cell>
          <cell r="G11">
            <v>0</v>
          </cell>
        </row>
        <row r="12">
          <cell r="E12">
            <v>0</v>
          </cell>
          <cell r="G12">
            <v>0</v>
          </cell>
        </row>
        <row r="13">
          <cell r="E13">
            <v>0</v>
          </cell>
          <cell r="G13">
            <v>0</v>
          </cell>
        </row>
        <row r="14">
          <cell r="E14">
            <v>0</v>
          </cell>
          <cell r="G14">
            <v>0</v>
          </cell>
        </row>
        <row r="15">
          <cell r="E15">
            <v>0</v>
          </cell>
          <cell r="G15">
            <v>0</v>
          </cell>
        </row>
        <row r="16">
          <cell r="E16">
            <v>0</v>
          </cell>
          <cell r="G16">
            <v>0</v>
          </cell>
        </row>
        <row r="17">
          <cell r="E17">
            <v>0</v>
          </cell>
          <cell r="G17">
            <v>0</v>
          </cell>
        </row>
        <row r="18">
          <cell r="E18">
            <v>0</v>
          </cell>
          <cell r="G18">
            <v>0</v>
          </cell>
        </row>
        <row r="19">
          <cell r="E19">
            <v>0</v>
          </cell>
          <cell r="G19">
            <v>0</v>
          </cell>
        </row>
        <row r="20">
          <cell r="E20">
            <v>0</v>
          </cell>
          <cell r="G20">
            <v>0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0</v>
          </cell>
        </row>
        <row r="25">
          <cell r="E25">
            <v>0</v>
          </cell>
          <cell r="G25">
            <v>0</v>
          </cell>
        </row>
        <row r="26">
          <cell r="E26">
            <v>0</v>
          </cell>
          <cell r="G26">
            <v>0</v>
          </cell>
        </row>
        <row r="27">
          <cell r="E27">
            <v>0</v>
          </cell>
          <cell r="G27">
            <v>0</v>
          </cell>
        </row>
        <row r="28">
          <cell r="E28">
            <v>0</v>
          </cell>
          <cell r="G28">
            <v>0</v>
          </cell>
        </row>
        <row r="29">
          <cell r="E29">
            <v>0</v>
          </cell>
          <cell r="G29">
            <v>0</v>
          </cell>
        </row>
        <row r="30">
          <cell r="E30">
            <v>0</v>
          </cell>
          <cell r="G30">
            <v>0</v>
          </cell>
        </row>
        <row r="31">
          <cell r="E31">
            <v>0</v>
          </cell>
          <cell r="G31">
            <v>0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E34">
            <v>0</v>
          </cell>
          <cell r="G34">
            <v>0</v>
          </cell>
        </row>
        <row r="35">
          <cell r="E35">
            <v>0</v>
          </cell>
          <cell r="G35">
            <v>0</v>
          </cell>
        </row>
        <row r="37">
          <cell r="E37">
            <v>0</v>
          </cell>
          <cell r="G37">
            <v>0</v>
          </cell>
        </row>
        <row r="38">
          <cell r="E38">
            <v>0</v>
          </cell>
          <cell r="G38">
            <v>0</v>
          </cell>
        </row>
        <row r="40">
          <cell r="E40">
            <v>0</v>
          </cell>
          <cell r="G40">
            <v>0</v>
          </cell>
        </row>
        <row r="42">
          <cell r="E42">
            <v>0</v>
          </cell>
          <cell r="G42">
            <v>0</v>
          </cell>
        </row>
        <row r="43">
          <cell r="E43">
            <v>0</v>
          </cell>
          <cell r="G43">
            <v>0</v>
          </cell>
        </row>
        <row r="45">
          <cell r="E45">
            <v>0</v>
          </cell>
          <cell r="G45">
            <v>0</v>
          </cell>
        </row>
        <row r="46">
          <cell r="E46">
            <v>0</v>
          </cell>
          <cell r="G46">
            <v>0</v>
          </cell>
        </row>
        <row r="48">
          <cell r="E48">
            <v>0</v>
          </cell>
          <cell r="G48">
            <v>0</v>
          </cell>
        </row>
        <row r="49">
          <cell r="E49">
            <v>0</v>
          </cell>
          <cell r="G49">
            <v>0</v>
          </cell>
        </row>
        <row r="50">
          <cell r="E50">
            <v>0</v>
          </cell>
          <cell r="G50">
            <v>0</v>
          </cell>
        </row>
        <row r="51">
          <cell r="E51">
            <v>0</v>
          </cell>
          <cell r="G51">
            <v>0</v>
          </cell>
        </row>
        <row r="52">
          <cell r="E52">
            <v>0</v>
          </cell>
          <cell r="G52">
            <v>0</v>
          </cell>
        </row>
        <row r="53">
          <cell r="E53">
            <v>0</v>
          </cell>
          <cell r="G53">
            <v>0</v>
          </cell>
        </row>
        <row r="54">
          <cell r="E54">
            <v>0</v>
          </cell>
          <cell r="G54">
            <v>0</v>
          </cell>
        </row>
        <row r="56">
          <cell r="E56">
            <v>0</v>
          </cell>
          <cell r="G56">
            <v>0</v>
          </cell>
        </row>
        <row r="57">
          <cell r="E57">
            <v>0</v>
          </cell>
          <cell r="G57">
            <v>0</v>
          </cell>
        </row>
        <row r="60">
          <cell r="E60">
            <v>0</v>
          </cell>
          <cell r="G60">
            <v>0</v>
          </cell>
        </row>
        <row r="62">
          <cell r="E62">
            <v>0</v>
          </cell>
          <cell r="G62">
            <v>0</v>
          </cell>
        </row>
        <row r="63">
          <cell r="E63">
            <v>0</v>
          </cell>
          <cell r="G63">
            <v>0</v>
          </cell>
        </row>
        <row r="65">
          <cell r="E65">
            <v>0</v>
          </cell>
          <cell r="G65">
            <v>0</v>
          </cell>
        </row>
        <row r="66">
          <cell r="E66">
            <v>0</v>
          </cell>
          <cell r="G66">
            <v>0</v>
          </cell>
        </row>
        <row r="67">
          <cell r="E67">
            <v>0</v>
          </cell>
          <cell r="G67">
            <v>0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  <cell r="G69">
            <v>0</v>
          </cell>
        </row>
        <row r="70">
          <cell r="E70">
            <v>0</v>
          </cell>
          <cell r="G70">
            <v>0</v>
          </cell>
        </row>
        <row r="72">
          <cell r="E72">
            <v>0</v>
          </cell>
          <cell r="G72">
            <v>0</v>
          </cell>
        </row>
        <row r="73">
          <cell r="E73">
            <v>0</v>
          </cell>
          <cell r="G73">
            <v>0</v>
          </cell>
        </row>
        <row r="74">
          <cell r="E74">
            <v>0</v>
          </cell>
          <cell r="G74">
            <v>0</v>
          </cell>
        </row>
        <row r="76">
          <cell r="E76">
            <v>0</v>
          </cell>
          <cell r="G76">
            <v>0</v>
          </cell>
        </row>
        <row r="77">
          <cell r="E77">
            <v>0</v>
          </cell>
          <cell r="G77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3">
          <cell r="E83">
            <v>0</v>
          </cell>
          <cell r="G83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7">
          <cell r="E87">
            <v>0</v>
          </cell>
          <cell r="G87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  <row r="93">
          <cell r="E93">
            <v>0</v>
          </cell>
          <cell r="G9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П01"/>
      <sheetName val="РП02"/>
      <sheetName val="РП03"/>
      <sheetName val="РП1кв"/>
      <sheetName val="РП04"/>
      <sheetName val="РП05"/>
      <sheetName val="РП06"/>
      <sheetName val="РП2кв"/>
      <sheetName val="РП07"/>
      <sheetName val="РП08"/>
      <sheetName val="РП09"/>
      <sheetName val="РП3кв"/>
      <sheetName val="РП10"/>
      <sheetName val="РП11"/>
      <sheetName val="РП12"/>
      <sheetName val="РП4кв"/>
      <sheetName val="РП2м"/>
      <sheetName val="РП4м"/>
      <sheetName val="РП5м"/>
      <sheetName val="РП6м"/>
      <sheetName val="РП7м"/>
      <sheetName val="РП8м"/>
      <sheetName val="РП9м"/>
      <sheetName val="РП10м"/>
      <sheetName val="РП11м"/>
      <sheetName val="РП12м"/>
    </sheetNames>
    <sheetDataSet>
      <sheetData sheetId="3">
        <row r="10">
          <cell r="B10">
            <v>0</v>
          </cell>
          <cell r="D10">
            <v>677453</v>
          </cell>
        </row>
        <row r="12">
          <cell r="B12">
            <v>1142839</v>
          </cell>
          <cell r="D12">
            <v>1065432</v>
          </cell>
        </row>
        <row r="13">
          <cell r="B13">
            <v>137140.91999999998</v>
          </cell>
          <cell r="D13">
            <v>131662</v>
          </cell>
        </row>
        <row r="14">
          <cell r="B14">
            <v>0</v>
          </cell>
          <cell r="D14">
            <v>0</v>
          </cell>
        </row>
        <row r="15">
          <cell r="B15">
            <v>119187</v>
          </cell>
          <cell r="D15">
            <v>166868</v>
          </cell>
        </row>
        <row r="16">
          <cell r="B16">
            <v>0</v>
          </cell>
          <cell r="D16">
            <v>28602</v>
          </cell>
        </row>
        <row r="17">
          <cell r="B17">
            <v>39128</v>
          </cell>
          <cell r="D17">
            <v>79158</v>
          </cell>
        </row>
        <row r="18">
          <cell r="B18">
            <v>0</v>
          </cell>
          <cell r="D18">
            <v>0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30000</v>
          </cell>
          <cell r="D23">
            <v>81</v>
          </cell>
        </row>
        <row r="24">
          <cell r="B24">
            <v>73803</v>
          </cell>
          <cell r="D24">
            <v>313950</v>
          </cell>
        </row>
        <row r="26">
          <cell r="B26">
            <v>2994813</v>
          </cell>
          <cell r="D26">
            <v>2573893</v>
          </cell>
        </row>
        <row r="27">
          <cell r="B27">
            <v>359379</v>
          </cell>
          <cell r="D27">
            <v>308866</v>
          </cell>
        </row>
        <row r="29">
          <cell r="B29">
            <v>5000</v>
          </cell>
          <cell r="D29">
            <v>26151</v>
          </cell>
        </row>
        <row r="30">
          <cell r="B30">
            <v>0</v>
          </cell>
          <cell r="D30">
            <v>26135</v>
          </cell>
        </row>
        <row r="31">
          <cell r="B31">
            <v>0</v>
          </cell>
          <cell r="D31">
            <v>14745</v>
          </cell>
        </row>
        <row r="32">
          <cell r="B32">
            <v>167601</v>
          </cell>
          <cell r="D32">
            <v>191860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796740</v>
          </cell>
          <cell r="D35">
            <v>358968</v>
          </cell>
        </row>
        <row r="36">
          <cell r="B36">
            <v>95609</v>
          </cell>
          <cell r="D36">
            <v>43077</v>
          </cell>
        </row>
        <row r="37">
          <cell r="B37">
            <v>60559</v>
          </cell>
          <cell r="D37">
            <v>31729</v>
          </cell>
        </row>
        <row r="38">
          <cell r="B38">
            <v>0</v>
          </cell>
          <cell r="D38">
            <v>1041</v>
          </cell>
        </row>
        <row r="40">
          <cell r="B40">
            <v>0</v>
          </cell>
          <cell r="D40">
            <v>5754</v>
          </cell>
        </row>
        <row r="41">
          <cell r="B41">
            <v>0</v>
          </cell>
          <cell r="D41">
            <v>0</v>
          </cell>
        </row>
        <row r="42">
          <cell r="B42">
            <v>0</v>
          </cell>
          <cell r="D42">
            <v>0</v>
          </cell>
        </row>
        <row r="43">
          <cell r="B43">
            <v>0</v>
          </cell>
          <cell r="D43">
            <v>0</v>
          </cell>
        </row>
        <row r="44">
          <cell r="B44">
            <v>0</v>
          </cell>
          <cell r="D44">
            <v>0</v>
          </cell>
        </row>
        <row r="45">
          <cell r="B45">
            <v>0</v>
          </cell>
          <cell r="D45">
            <v>0</v>
          </cell>
        </row>
        <row r="46">
          <cell r="B46">
            <v>3221267.0357142845</v>
          </cell>
          <cell r="D46">
            <v>3174029</v>
          </cell>
        </row>
        <row r="47">
          <cell r="B47">
            <v>386551.9642857145</v>
          </cell>
          <cell r="D47">
            <v>380886</v>
          </cell>
        </row>
        <row r="48">
          <cell r="B48">
            <v>0</v>
          </cell>
          <cell r="D48">
            <v>0</v>
          </cell>
        </row>
        <row r="49">
          <cell r="B49">
            <v>0</v>
          </cell>
          <cell r="D49">
            <v>0</v>
          </cell>
        </row>
        <row r="50">
          <cell r="B50">
            <v>79010.5</v>
          </cell>
          <cell r="D50">
            <v>30302</v>
          </cell>
        </row>
        <row r="51">
          <cell r="B51">
            <v>0</v>
          </cell>
          <cell r="D51">
            <v>491</v>
          </cell>
        </row>
        <row r="52">
          <cell r="B52">
            <v>0</v>
          </cell>
          <cell r="D52">
            <v>88003</v>
          </cell>
        </row>
        <row r="54">
          <cell r="B54">
            <v>1025137</v>
          </cell>
          <cell r="D54">
            <v>0</v>
          </cell>
        </row>
        <row r="55">
          <cell r="B55">
            <v>0</v>
          </cell>
          <cell r="D55">
            <v>51850</v>
          </cell>
        </row>
        <row r="56">
          <cell r="B56">
            <v>0</v>
          </cell>
          <cell r="D56">
            <v>0</v>
          </cell>
        </row>
        <row r="58">
          <cell r="B58">
            <v>0</v>
          </cell>
          <cell r="D58">
            <v>48016</v>
          </cell>
        </row>
        <row r="59">
          <cell r="B59">
            <v>0</v>
          </cell>
          <cell r="D59">
            <v>156061</v>
          </cell>
        </row>
        <row r="60">
          <cell r="B60">
            <v>0</v>
          </cell>
          <cell r="D60">
            <v>411405</v>
          </cell>
        </row>
        <row r="61">
          <cell r="B61">
            <v>0</v>
          </cell>
          <cell r="D61">
            <v>47164</v>
          </cell>
        </row>
        <row r="62">
          <cell r="B62">
            <v>0</v>
          </cell>
          <cell r="D62">
            <v>420264</v>
          </cell>
        </row>
        <row r="63">
          <cell r="B63">
            <v>0</v>
          </cell>
          <cell r="D63">
            <v>0</v>
          </cell>
        </row>
        <row r="64">
          <cell r="B64">
            <v>0</v>
          </cell>
          <cell r="D64">
            <v>0</v>
          </cell>
        </row>
        <row r="65">
          <cell r="B65">
            <v>0</v>
          </cell>
          <cell r="D65">
            <v>0</v>
          </cell>
        </row>
        <row r="66">
          <cell r="B66">
            <v>0</v>
          </cell>
          <cell r="D66">
            <v>161</v>
          </cell>
        </row>
        <row r="68">
          <cell r="B68">
            <v>0</v>
          </cell>
          <cell r="D68">
            <v>14719</v>
          </cell>
        </row>
        <row r="69">
          <cell r="B69">
            <v>28000</v>
          </cell>
          <cell r="D69">
            <v>30501</v>
          </cell>
        </row>
        <row r="70">
          <cell r="B70">
            <v>12500</v>
          </cell>
          <cell r="D70">
            <v>4563</v>
          </cell>
        </row>
        <row r="71">
          <cell r="B71">
            <v>16225</v>
          </cell>
          <cell r="D71">
            <v>1773</v>
          </cell>
        </row>
        <row r="72">
          <cell r="B72">
            <v>0</v>
          </cell>
          <cell r="D72">
            <v>15619</v>
          </cell>
        </row>
        <row r="73">
          <cell r="B73">
            <v>0</v>
          </cell>
          <cell r="D73">
            <v>0</v>
          </cell>
        </row>
        <row r="75">
          <cell r="B75">
            <v>0</v>
          </cell>
          <cell r="D75">
            <v>23504</v>
          </cell>
        </row>
        <row r="76">
          <cell r="B76">
            <v>0</v>
          </cell>
          <cell r="D76">
            <v>0</v>
          </cell>
        </row>
        <row r="77">
          <cell r="B77">
            <v>0</v>
          </cell>
          <cell r="D77">
            <v>0</v>
          </cell>
        </row>
        <row r="78">
          <cell r="B78">
            <v>4848</v>
          </cell>
          <cell r="D78">
            <v>3914</v>
          </cell>
        </row>
        <row r="79">
          <cell r="B79">
            <v>4848</v>
          </cell>
          <cell r="D79">
            <v>3914</v>
          </cell>
        </row>
        <row r="80">
          <cell r="B80">
            <v>200994</v>
          </cell>
          <cell r="D80">
            <v>219089</v>
          </cell>
        </row>
        <row r="81">
          <cell r="B81">
            <v>9250</v>
          </cell>
          <cell r="D81">
            <v>10446</v>
          </cell>
        </row>
        <row r="82">
          <cell r="B82">
            <v>83336.5</v>
          </cell>
          <cell r="D82">
            <v>56986</v>
          </cell>
        </row>
        <row r="83">
          <cell r="B83">
            <v>448482</v>
          </cell>
          <cell r="D83">
            <v>623790</v>
          </cell>
        </row>
        <row r="84">
          <cell r="B84">
            <v>53817</v>
          </cell>
          <cell r="D84">
            <v>74857</v>
          </cell>
        </row>
        <row r="85">
          <cell r="B85">
            <v>82231</v>
          </cell>
          <cell r="D85">
            <v>141356</v>
          </cell>
        </row>
        <row r="86">
          <cell r="B86">
            <v>15000</v>
          </cell>
          <cell r="D86">
            <v>25072</v>
          </cell>
        </row>
        <row r="87">
          <cell r="B87">
            <v>4252174</v>
          </cell>
          <cell r="D87">
            <v>4890000</v>
          </cell>
        </row>
        <row r="88">
          <cell r="B88">
            <v>32189.5</v>
          </cell>
          <cell r="D88">
            <v>53744</v>
          </cell>
        </row>
        <row r="89">
          <cell r="B89">
            <v>0</v>
          </cell>
          <cell r="D89">
            <v>22093</v>
          </cell>
        </row>
        <row r="90">
          <cell r="B90">
            <v>0</v>
          </cell>
          <cell r="D90">
            <v>18977</v>
          </cell>
        </row>
        <row r="91">
          <cell r="B91">
            <v>0</v>
          </cell>
          <cell r="D91">
            <v>7789</v>
          </cell>
        </row>
        <row r="92">
          <cell r="B92">
            <v>0</v>
          </cell>
          <cell r="D92">
            <v>0</v>
          </cell>
        </row>
        <row r="93">
          <cell r="B93">
            <v>0</v>
          </cell>
          <cell r="D93">
            <v>0</v>
          </cell>
        </row>
        <row r="94">
          <cell r="B94">
            <v>0</v>
          </cell>
          <cell r="D94">
            <v>0</v>
          </cell>
        </row>
        <row r="95">
          <cell r="B95">
            <v>572</v>
          </cell>
          <cell r="D95">
            <v>23139</v>
          </cell>
        </row>
        <row r="97">
          <cell r="B97">
            <v>39100</v>
          </cell>
          <cell r="D97">
            <v>129711</v>
          </cell>
        </row>
        <row r="98">
          <cell r="B98">
            <v>0</v>
          </cell>
          <cell r="D98">
            <v>15755</v>
          </cell>
        </row>
        <row r="99">
          <cell r="B99">
            <v>0</v>
          </cell>
          <cell r="D99">
            <v>0</v>
          </cell>
        </row>
        <row r="100">
          <cell r="B100">
            <v>13653</v>
          </cell>
          <cell r="D100">
            <v>5090</v>
          </cell>
        </row>
        <row r="101">
          <cell r="B101">
            <v>500000</v>
          </cell>
          <cell r="D101">
            <v>260874</v>
          </cell>
        </row>
        <row r="102">
          <cell r="B102">
            <v>0</v>
          </cell>
          <cell r="D102">
            <v>944554</v>
          </cell>
        </row>
        <row r="103">
          <cell r="B103">
            <v>0</v>
          </cell>
          <cell r="D103">
            <v>0</v>
          </cell>
        </row>
        <row r="105">
          <cell r="B105">
            <v>0</v>
          </cell>
          <cell r="D105">
            <v>6114</v>
          </cell>
        </row>
        <row r="106">
          <cell r="B106">
            <v>0</v>
          </cell>
          <cell r="D106">
            <v>0</v>
          </cell>
        </row>
        <row r="107">
          <cell r="B107">
            <v>0</v>
          </cell>
          <cell r="D107">
            <v>0</v>
          </cell>
        </row>
        <row r="109">
          <cell r="B109">
            <v>0</v>
          </cell>
          <cell r="D109">
            <v>0</v>
          </cell>
        </row>
        <row r="110">
          <cell r="B110">
            <v>6645294</v>
          </cell>
          <cell r="D110">
            <v>10494537</v>
          </cell>
        </row>
        <row r="111">
          <cell r="B111">
            <v>711995</v>
          </cell>
          <cell r="D111">
            <v>1122524</v>
          </cell>
        </row>
        <row r="112">
          <cell r="B112">
            <v>6645294</v>
          </cell>
          <cell r="D112">
            <v>7463509</v>
          </cell>
        </row>
        <row r="113">
          <cell r="B113">
            <v>711995</v>
          </cell>
          <cell r="D113">
            <v>797946</v>
          </cell>
        </row>
        <row r="114">
          <cell r="B114">
            <v>0</v>
          </cell>
          <cell r="D114">
            <v>73880</v>
          </cell>
        </row>
        <row r="115">
          <cell r="B115">
            <v>14127</v>
          </cell>
          <cell r="D115">
            <v>14127</v>
          </cell>
        </row>
        <row r="116">
          <cell r="B116">
            <v>17559</v>
          </cell>
          <cell r="D116">
            <v>925222</v>
          </cell>
        </row>
        <row r="117">
          <cell r="B117">
            <v>0</v>
          </cell>
          <cell r="D117">
            <v>74475</v>
          </cell>
        </row>
        <row r="118">
          <cell r="B118">
            <v>0</v>
          </cell>
          <cell r="D118">
            <v>0</v>
          </cell>
        </row>
        <row r="119">
          <cell r="B119">
            <v>0</v>
          </cell>
          <cell r="D119">
            <v>7193</v>
          </cell>
        </row>
        <row r="121">
          <cell r="B121">
            <v>0</v>
          </cell>
          <cell r="D121">
            <v>181020</v>
          </cell>
        </row>
        <row r="122">
          <cell r="B122">
            <v>0</v>
          </cell>
          <cell r="D122">
            <v>0</v>
          </cell>
        </row>
        <row r="123">
          <cell r="B123">
            <v>0</v>
          </cell>
          <cell r="D123">
            <v>108427</v>
          </cell>
        </row>
        <row r="125">
          <cell r="B125">
            <v>254259.5</v>
          </cell>
          <cell r="D125">
            <v>220910</v>
          </cell>
        </row>
        <row r="126">
          <cell r="B126">
            <v>299700</v>
          </cell>
          <cell r="D126">
            <v>1229484</v>
          </cell>
        </row>
        <row r="127">
          <cell r="B127">
            <v>0</v>
          </cell>
          <cell r="D127">
            <v>38199</v>
          </cell>
        </row>
        <row r="128">
          <cell r="B128">
            <v>1472889</v>
          </cell>
          <cell r="D128">
            <v>1107466</v>
          </cell>
        </row>
        <row r="130">
          <cell r="B130">
            <v>324672</v>
          </cell>
          <cell r="D130">
            <v>75145</v>
          </cell>
        </row>
        <row r="131">
          <cell r="B131">
            <v>0</v>
          </cell>
          <cell r="D131">
            <v>53841</v>
          </cell>
        </row>
        <row r="132">
          <cell r="B132">
            <v>0</v>
          </cell>
          <cell r="D132">
            <v>0</v>
          </cell>
        </row>
        <row r="133">
          <cell r="B133">
            <v>0</v>
          </cell>
          <cell r="D133">
            <v>127597</v>
          </cell>
        </row>
        <row r="134">
          <cell r="B134">
            <v>0</v>
          </cell>
          <cell r="D134">
            <v>89101</v>
          </cell>
        </row>
        <row r="135">
          <cell r="B135">
            <v>0</v>
          </cell>
          <cell r="D135">
            <v>0</v>
          </cell>
        </row>
        <row r="136">
          <cell r="B136">
            <v>0</v>
          </cell>
          <cell r="D136">
            <v>0</v>
          </cell>
        </row>
        <row r="137">
          <cell r="B137">
            <v>0</v>
          </cell>
          <cell r="D137">
            <v>0</v>
          </cell>
        </row>
        <row r="138">
          <cell r="B138">
            <v>0</v>
          </cell>
          <cell r="D138">
            <v>0</v>
          </cell>
        </row>
        <row r="139">
          <cell r="B139">
            <v>500000</v>
          </cell>
          <cell r="D139">
            <v>254174</v>
          </cell>
        </row>
        <row r="140">
          <cell r="B140">
            <v>0</v>
          </cell>
          <cell r="D140">
            <v>3354</v>
          </cell>
        </row>
        <row r="142">
          <cell r="B142">
            <v>754871</v>
          </cell>
          <cell r="D142">
            <v>0</v>
          </cell>
        </row>
        <row r="143">
          <cell r="B143">
            <v>234054.5</v>
          </cell>
          <cell r="D143">
            <v>265698</v>
          </cell>
        </row>
        <row r="144">
          <cell r="B144">
            <v>0</v>
          </cell>
          <cell r="D144">
            <v>0</v>
          </cell>
        </row>
        <row r="145">
          <cell r="B145">
            <v>0</v>
          </cell>
          <cell r="D145">
            <v>2134805</v>
          </cell>
        </row>
        <row r="146">
          <cell r="B146">
            <v>9234520</v>
          </cell>
          <cell r="D146">
            <v>7688293</v>
          </cell>
        </row>
        <row r="147">
          <cell r="B147">
            <v>660958.5</v>
          </cell>
          <cell r="D147">
            <v>490846</v>
          </cell>
        </row>
        <row r="148">
          <cell r="B148">
            <v>247384.25</v>
          </cell>
          <cell r="D148">
            <v>250246</v>
          </cell>
        </row>
        <row r="149">
          <cell r="B149">
            <v>2500265</v>
          </cell>
          <cell r="D149">
            <v>3894345</v>
          </cell>
        </row>
        <row r="150">
          <cell r="B150">
            <v>0</v>
          </cell>
          <cell r="D150">
            <v>0</v>
          </cell>
        </row>
        <row r="151">
          <cell r="B151">
            <v>0</v>
          </cell>
          <cell r="D151">
            <v>64</v>
          </cell>
        </row>
        <row r="152">
          <cell r="B152">
            <v>0</v>
          </cell>
          <cell r="D152">
            <v>26477</v>
          </cell>
        </row>
        <row r="154">
          <cell r="B154">
            <v>0</v>
          </cell>
          <cell r="D154">
            <v>0</v>
          </cell>
        </row>
        <row r="155">
          <cell r="B155">
            <v>0</v>
          </cell>
          <cell r="D155">
            <v>0</v>
          </cell>
        </row>
        <row r="156">
          <cell r="B156">
            <v>0</v>
          </cell>
          <cell r="D156">
            <v>0</v>
          </cell>
        </row>
        <row r="157">
          <cell r="B157">
            <v>0</v>
          </cell>
          <cell r="D157">
            <v>0</v>
          </cell>
        </row>
        <row r="158">
          <cell r="B158">
            <v>0</v>
          </cell>
          <cell r="D158">
            <v>45702</v>
          </cell>
        </row>
        <row r="159">
          <cell r="B159">
            <v>0</v>
          </cell>
          <cell r="D159">
            <v>0</v>
          </cell>
        </row>
        <row r="160">
          <cell r="B160">
            <v>0</v>
          </cell>
          <cell r="D160">
            <v>12739</v>
          </cell>
        </row>
        <row r="161">
          <cell r="B161">
            <v>0</v>
          </cell>
          <cell r="D161">
            <v>229374</v>
          </cell>
        </row>
        <row r="162">
          <cell r="B162">
            <v>0</v>
          </cell>
          <cell r="D162">
            <v>0</v>
          </cell>
        </row>
        <row r="163">
          <cell r="B163">
            <v>0</v>
          </cell>
          <cell r="D163">
            <v>0</v>
          </cell>
        </row>
        <row r="164">
          <cell r="B164">
            <v>0</v>
          </cell>
          <cell r="D164">
            <v>37174</v>
          </cell>
        </row>
        <row r="165">
          <cell r="B165">
            <v>0</v>
          </cell>
          <cell r="D165">
            <v>429067</v>
          </cell>
        </row>
        <row r="166">
          <cell r="B166">
            <v>0</v>
          </cell>
          <cell r="D166">
            <v>846271</v>
          </cell>
        </row>
        <row r="167">
          <cell r="B167">
            <v>0</v>
          </cell>
          <cell r="D167">
            <v>50189</v>
          </cell>
        </row>
        <row r="168">
          <cell r="B168">
            <v>0</v>
          </cell>
          <cell r="D168">
            <v>149499</v>
          </cell>
        </row>
        <row r="169">
          <cell r="B169">
            <v>0</v>
          </cell>
          <cell r="D169">
            <v>0</v>
          </cell>
        </row>
        <row r="170">
          <cell r="B170">
            <v>0</v>
          </cell>
          <cell r="D170">
            <v>0</v>
          </cell>
        </row>
        <row r="171">
          <cell r="B171">
            <v>0</v>
          </cell>
          <cell r="D171">
            <v>0</v>
          </cell>
        </row>
        <row r="172">
          <cell r="B172">
            <v>0</v>
          </cell>
          <cell r="D172">
            <v>0</v>
          </cell>
        </row>
        <row r="173">
          <cell r="B173">
            <v>0</v>
          </cell>
          <cell r="D173">
            <v>199100</v>
          </cell>
        </row>
        <row r="174">
          <cell r="B174">
            <v>0</v>
          </cell>
          <cell r="D174">
            <v>0</v>
          </cell>
        </row>
        <row r="175">
          <cell r="B175">
            <v>0</v>
          </cell>
          <cell r="D175">
            <v>0</v>
          </cell>
        </row>
        <row r="176">
          <cell r="B176">
            <v>0</v>
          </cell>
          <cell r="D176">
            <v>0</v>
          </cell>
        </row>
        <row r="178">
          <cell r="B178">
            <v>0</v>
          </cell>
          <cell r="D178">
            <v>0</v>
          </cell>
        </row>
        <row r="179">
          <cell r="B179">
            <v>0</v>
          </cell>
          <cell r="D179">
            <v>0</v>
          </cell>
        </row>
        <row r="180">
          <cell r="B180">
            <v>0</v>
          </cell>
          <cell r="D180">
            <v>0</v>
          </cell>
        </row>
        <row r="181">
          <cell r="B181">
            <v>2898</v>
          </cell>
          <cell r="D181">
            <v>2334</v>
          </cell>
        </row>
        <row r="182">
          <cell r="B182">
            <v>0</v>
          </cell>
          <cell r="D182">
            <v>0</v>
          </cell>
        </row>
        <row r="183">
          <cell r="B183">
            <v>0</v>
          </cell>
          <cell r="D183">
            <v>205369</v>
          </cell>
        </row>
        <row r="184">
          <cell r="B184">
            <v>0</v>
          </cell>
          <cell r="D18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П01"/>
      <sheetName val="РП02"/>
      <sheetName val="РП03"/>
      <sheetName val="РП1кв"/>
      <sheetName val="РП04"/>
      <sheetName val="РП05"/>
      <sheetName val="РП06"/>
      <sheetName val="РП2кв"/>
      <sheetName val="РП07"/>
      <sheetName val="РП08"/>
      <sheetName val="РП09"/>
      <sheetName val="РП3кв"/>
      <sheetName val="РП10"/>
      <sheetName val="РП11"/>
      <sheetName val="РП12"/>
      <sheetName val="РП4кв"/>
      <sheetName val="РП2м"/>
      <sheetName val="РП4м"/>
      <sheetName val="РП5м"/>
      <sheetName val="РП6м"/>
      <sheetName val="РП7м"/>
      <sheetName val="РП8м"/>
      <sheetName val="РП9м"/>
      <sheetName val="РП10м"/>
      <sheetName val="РП11м"/>
      <sheetName val="РП12м"/>
    </sheetNames>
    <sheetDataSet>
      <sheetData sheetId="3">
        <row r="10">
          <cell r="B10">
            <v>0</v>
          </cell>
          <cell r="D10">
            <v>0</v>
          </cell>
        </row>
        <row r="12">
          <cell r="B12">
            <v>6679</v>
          </cell>
          <cell r="D12">
            <v>0</v>
          </cell>
        </row>
        <row r="13">
          <cell r="B13">
            <v>801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0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0</v>
          </cell>
        </row>
        <row r="18">
          <cell r="B18">
            <v>0</v>
          </cell>
          <cell r="D18">
            <v>0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0</v>
          </cell>
        </row>
        <row r="26">
          <cell r="B26">
            <v>13808</v>
          </cell>
          <cell r="D26">
            <v>366</v>
          </cell>
        </row>
        <row r="27">
          <cell r="B27">
            <v>1657</v>
          </cell>
          <cell r="D27">
            <v>44</v>
          </cell>
        </row>
        <row r="29">
          <cell r="B29">
            <v>0</v>
          </cell>
          <cell r="D29">
            <v>13</v>
          </cell>
        </row>
        <row r="30">
          <cell r="B30">
            <v>0</v>
          </cell>
          <cell r="D30">
            <v>13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205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7751</v>
          </cell>
          <cell r="D35">
            <v>479</v>
          </cell>
        </row>
        <row r="36">
          <cell r="B36">
            <v>930</v>
          </cell>
          <cell r="D36">
            <v>57</v>
          </cell>
        </row>
        <row r="37">
          <cell r="B37">
            <v>0</v>
          </cell>
          <cell r="D37">
            <v>38</v>
          </cell>
        </row>
        <row r="38">
          <cell r="B38">
            <v>0</v>
          </cell>
          <cell r="D38">
            <v>5</v>
          </cell>
        </row>
        <row r="40">
          <cell r="B40">
            <v>0</v>
          </cell>
          <cell r="D40">
            <v>0</v>
          </cell>
        </row>
        <row r="41">
          <cell r="B41">
            <v>0</v>
          </cell>
          <cell r="D41">
            <v>0</v>
          </cell>
        </row>
        <row r="42">
          <cell r="B42">
            <v>0</v>
          </cell>
          <cell r="D42">
            <v>0</v>
          </cell>
        </row>
        <row r="43">
          <cell r="B43">
            <v>0</v>
          </cell>
          <cell r="D43">
            <v>0</v>
          </cell>
        </row>
        <row r="44">
          <cell r="B44">
            <v>0</v>
          </cell>
          <cell r="D44">
            <v>0</v>
          </cell>
        </row>
        <row r="45">
          <cell r="B45">
            <v>0</v>
          </cell>
          <cell r="D45">
            <v>0</v>
          </cell>
        </row>
        <row r="46">
          <cell r="B46">
            <v>3386</v>
          </cell>
          <cell r="D46">
            <v>0</v>
          </cell>
        </row>
        <row r="47">
          <cell r="B47">
            <v>0</v>
          </cell>
          <cell r="D47">
            <v>0</v>
          </cell>
        </row>
        <row r="48">
          <cell r="B48">
            <v>0</v>
          </cell>
          <cell r="D48">
            <v>0</v>
          </cell>
        </row>
        <row r="49">
          <cell r="B49">
            <v>0</v>
          </cell>
          <cell r="D49">
            <v>0</v>
          </cell>
        </row>
        <row r="50">
          <cell r="B50">
            <v>0</v>
          </cell>
          <cell r="D50">
            <v>0</v>
          </cell>
        </row>
        <row r="51">
          <cell r="B51">
            <v>0</v>
          </cell>
          <cell r="D51">
            <v>0</v>
          </cell>
        </row>
        <row r="52">
          <cell r="B52">
            <v>0</v>
          </cell>
          <cell r="D52">
            <v>0</v>
          </cell>
        </row>
        <row r="54">
          <cell r="B54">
            <v>0</v>
          </cell>
          <cell r="D54">
            <v>0</v>
          </cell>
        </row>
        <row r="55">
          <cell r="B55">
            <v>0</v>
          </cell>
          <cell r="D55">
            <v>0</v>
          </cell>
        </row>
        <row r="56">
          <cell r="B56">
            <v>0</v>
          </cell>
          <cell r="D56">
            <v>0</v>
          </cell>
        </row>
        <row r="58">
          <cell r="B58">
            <v>0</v>
          </cell>
          <cell r="D58">
            <v>0</v>
          </cell>
        </row>
        <row r="59">
          <cell r="B59">
            <v>0</v>
          </cell>
          <cell r="D59">
            <v>0</v>
          </cell>
        </row>
        <row r="60">
          <cell r="B60">
            <v>0</v>
          </cell>
          <cell r="D60">
            <v>0</v>
          </cell>
        </row>
        <row r="61">
          <cell r="B61">
            <v>0</v>
          </cell>
          <cell r="D61">
            <v>0</v>
          </cell>
        </row>
        <row r="62">
          <cell r="B62">
            <v>0</v>
          </cell>
          <cell r="D62">
            <v>0</v>
          </cell>
        </row>
        <row r="63">
          <cell r="B63">
            <v>0</v>
          </cell>
          <cell r="D63">
            <v>0</v>
          </cell>
        </row>
        <row r="64">
          <cell r="B64">
            <v>0</v>
          </cell>
          <cell r="D64">
            <v>0</v>
          </cell>
        </row>
        <row r="65">
          <cell r="B65">
            <v>0</v>
          </cell>
          <cell r="D65">
            <v>0</v>
          </cell>
        </row>
        <row r="66">
          <cell r="B66">
            <v>0</v>
          </cell>
          <cell r="D66">
            <v>0</v>
          </cell>
        </row>
        <row r="68">
          <cell r="B68">
            <v>0</v>
          </cell>
          <cell r="D68">
            <v>0</v>
          </cell>
        </row>
        <row r="69">
          <cell r="B69">
            <v>0</v>
          </cell>
          <cell r="D69">
            <v>0</v>
          </cell>
        </row>
        <row r="70">
          <cell r="B70">
            <v>0</v>
          </cell>
          <cell r="D70">
            <v>0</v>
          </cell>
        </row>
        <row r="71">
          <cell r="B71">
            <v>0</v>
          </cell>
          <cell r="D71">
            <v>0</v>
          </cell>
        </row>
        <row r="72">
          <cell r="B72">
            <v>0</v>
          </cell>
          <cell r="D72">
            <v>0</v>
          </cell>
        </row>
        <row r="73">
          <cell r="B73">
            <v>0</v>
          </cell>
          <cell r="D73">
            <v>0</v>
          </cell>
        </row>
        <row r="75">
          <cell r="B75">
            <v>0</v>
          </cell>
          <cell r="D75">
            <v>0</v>
          </cell>
        </row>
        <row r="76">
          <cell r="B76">
            <v>0</v>
          </cell>
          <cell r="D76">
            <v>0</v>
          </cell>
        </row>
        <row r="77">
          <cell r="B77">
            <v>0</v>
          </cell>
          <cell r="D77">
            <v>0</v>
          </cell>
        </row>
        <row r="78">
          <cell r="B78">
            <v>0</v>
          </cell>
          <cell r="D78">
            <v>6</v>
          </cell>
        </row>
        <row r="79">
          <cell r="B79">
            <v>0</v>
          </cell>
          <cell r="D79">
            <v>6</v>
          </cell>
        </row>
        <row r="80">
          <cell r="B80">
            <v>0</v>
          </cell>
          <cell r="D80">
            <v>5</v>
          </cell>
        </row>
        <row r="81">
          <cell r="B81">
            <v>0</v>
          </cell>
          <cell r="D81">
            <v>0</v>
          </cell>
        </row>
        <row r="82">
          <cell r="B82">
            <v>0</v>
          </cell>
          <cell r="D82">
            <v>0</v>
          </cell>
        </row>
        <row r="83">
          <cell r="B83">
            <v>1931</v>
          </cell>
          <cell r="D83">
            <v>420</v>
          </cell>
        </row>
        <row r="84">
          <cell r="B84">
            <v>232</v>
          </cell>
          <cell r="D84">
            <v>50</v>
          </cell>
        </row>
        <row r="85">
          <cell r="B85">
            <v>1144</v>
          </cell>
          <cell r="D85">
            <v>3</v>
          </cell>
        </row>
        <row r="86">
          <cell r="B86">
            <v>0</v>
          </cell>
          <cell r="D86">
            <v>0</v>
          </cell>
        </row>
        <row r="87">
          <cell r="B87">
            <v>0</v>
          </cell>
          <cell r="D87">
            <v>0</v>
          </cell>
        </row>
        <row r="88">
          <cell r="B88">
            <v>0</v>
          </cell>
          <cell r="D88">
            <v>0</v>
          </cell>
        </row>
        <row r="89">
          <cell r="B89">
            <v>0</v>
          </cell>
          <cell r="D89">
            <v>0</v>
          </cell>
        </row>
        <row r="90">
          <cell r="B90">
            <v>0</v>
          </cell>
          <cell r="D90">
            <v>0</v>
          </cell>
        </row>
        <row r="91">
          <cell r="B91">
            <v>0</v>
          </cell>
          <cell r="D91">
            <v>0</v>
          </cell>
        </row>
        <row r="92">
          <cell r="B92">
            <v>0</v>
          </cell>
          <cell r="D92">
            <v>0</v>
          </cell>
        </row>
        <row r="93">
          <cell r="B93">
            <v>0</v>
          </cell>
          <cell r="D93">
            <v>0</v>
          </cell>
        </row>
        <row r="94">
          <cell r="B94">
            <v>0</v>
          </cell>
          <cell r="D94">
            <v>0</v>
          </cell>
        </row>
        <row r="95">
          <cell r="B95">
            <v>0</v>
          </cell>
          <cell r="D95">
            <v>0</v>
          </cell>
        </row>
        <row r="97">
          <cell r="B97">
            <v>165</v>
          </cell>
          <cell r="D97">
            <v>0</v>
          </cell>
        </row>
        <row r="98">
          <cell r="B98">
            <v>0</v>
          </cell>
          <cell r="D98">
            <v>0</v>
          </cell>
        </row>
        <row r="99">
          <cell r="B99">
            <v>0</v>
          </cell>
          <cell r="D99">
            <v>0</v>
          </cell>
        </row>
        <row r="100">
          <cell r="B100">
            <v>0</v>
          </cell>
          <cell r="D100">
            <v>0</v>
          </cell>
        </row>
        <row r="101">
          <cell r="B101">
            <v>0</v>
          </cell>
          <cell r="D101">
            <v>0</v>
          </cell>
        </row>
        <row r="102">
          <cell r="B102">
            <v>0</v>
          </cell>
          <cell r="D102">
            <v>0</v>
          </cell>
        </row>
        <row r="103">
          <cell r="B103">
            <v>0</v>
          </cell>
          <cell r="D103">
            <v>0</v>
          </cell>
        </row>
        <row r="105">
          <cell r="B105">
            <v>0</v>
          </cell>
          <cell r="D105">
            <v>0</v>
          </cell>
        </row>
        <row r="106">
          <cell r="B106">
            <v>0</v>
          </cell>
          <cell r="D106">
            <v>0</v>
          </cell>
        </row>
        <row r="107">
          <cell r="B107">
            <v>0</v>
          </cell>
          <cell r="D107">
            <v>0</v>
          </cell>
        </row>
        <row r="109">
          <cell r="B109">
            <v>0</v>
          </cell>
          <cell r="D109">
            <v>0</v>
          </cell>
        </row>
        <row r="110">
          <cell r="B110">
            <v>17133</v>
          </cell>
          <cell r="D110">
            <v>1264</v>
          </cell>
        </row>
        <row r="111">
          <cell r="B111">
            <v>1836</v>
          </cell>
          <cell r="D111">
            <v>135</v>
          </cell>
        </row>
        <row r="112">
          <cell r="B112">
            <v>17133</v>
          </cell>
          <cell r="D112">
            <v>1264</v>
          </cell>
        </row>
        <row r="113">
          <cell r="B113">
            <v>1836</v>
          </cell>
          <cell r="D113">
            <v>135</v>
          </cell>
        </row>
        <row r="114">
          <cell r="B114">
            <v>0</v>
          </cell>
          <cell r="D114">
            <v>0</v>
          </cell>
        </row>
        <row r="115">
          <cell r="B115">
            <v>0</v>
          </cell>
          <cell r="D115">
            <v>0</v>
          </cell>
        </row>
        <row r="116">
          <cell r="B116">
            <v>26</v>
          </cell>
          <cell r="D116">
            <v>0</v>
          </cell>
        </row>
        <row r="117">
          <cell r="B117">
            <v>0</v>
          </cell>
          <cell r="D117">
            <v>0</v>
          </cell>
        </row>
        <row r="118">
          <cell r="B118">
            <v>0</v>
          </cell>
          <cell r="D118">
            <v>0</v>
          </cell>
        </row>
        <row r="119">
          <cell r="B119">
            <v>0</v>
          </cell>
          <cell r="D119">
            <v>0</v>
          </cell>
        </row>
        <row r="121">
          <cell r="B121">
            <v>0</v>
          </cell>
          <cell r="D121">
            <v>0</v>
          </cell>
        </row>
        <row r="122">
          <cell r="B122">
            <v>0</v>
          </cell>
          <cell r="D122">
            <v>0</v>
          </cell>
        </row>
        <row r="123">
          <cell r="B123">
            <v>0</v>
          </cell>
          <cell r="D123">
            <v>0</v>
          </cell>
        </row>
        <row r="125">
          <cell r="B125">
            <v>536</v>
          </cell>
          <cell r="D125">
            <v>22</v>
          </cell>
        </row>
        <row r="126">
          <cell r="B126">
            <v>898</v>
          </cell>
          <cell r="D126">
            <v>0</v>
          </cell>
        </row>
        <row r="127">
          <cell r="B127">
            <v>0</v>
          </cell>
          <cell r="D127">
            <v>0</v>
          </cell>
        </row>
        <row r="128">
          <cell r="B128">
            <v>0</v>
          </cell>
          <cell r="D128">
            <v>0</v>
          </cell>
        </row>
        <row r="130">
          <cell r="B130">
            <v>0</v>
          </cell>
          <cell r="D130">
            <v>0</v>
          </cell>
        </row>
        <row r="131">
          <cell r="B131">
            <v>0</v>
          </cell>
          <cell r="D131">
            <v>0</v>
          </cell>
        </row>
        <row r="132">
          <cell r="B132">
            <v>0</v>
          </cell>
          <cell r="D132">
            <v>0</v>
          </cell>
        </row>
        <row r="133">
          <cell r="B133">
            <v>0</v>
          </cell>
          <cell r="D133">
            <v>0</v>
          </cell>
        </row>
        <row r="134">
          <cell r="B134">
            <v>0</v>
          </cell>
          <cell r="D134">
            <v>0</v>
          </cell>
        </row>
        <row r="135">
          <cell r="B135">
            <v>0</v>
          </cell>
          <cell r="D135">
            <v>0</v>
          </cell>
        </row>
        <row r="136">
          <cell r="B136">
            <v>0</v>
          </cell>
          <cell r="D136">
            <v>0</v>
          </cell>
        </row>
        <row r="137">
          <cell r="B137">
            <v>0</v>
          </cell>
          <cell r="D137">
            <v>0</v>
          </cell>
        </row>
        <row r="138">
          <cell r="B138">
            <v>0</v>
          </cell>
          <cell r="D138">
            <v>0</v>
          </cell>
        </row>
        <row r="139">
          <cell r="B139">
            <v>0</v>
          </cell>
          <cell r="D139">
            <v>0</v>
          </cell>
        </row>
        <row r="140">
          <cell r="B140">
            <v>0</v>
          </cell>
          <cell r="D140">
            <v>0</v>
          </cell>
        </row>
        <row r="142">
          <cell r="B142">
            <v>0</v>
          </cell>
          <cell r="D142">
            <v>0</v>
          </cell>
        </row>
        <row r="143">
          <cell r="B143">
            <v>339</v>
          </cell>
          <cell r="D143">
            <v>0</v>
          </cell>
        </row>
        <row r="144">
          <cell r="B144">
            <v>0</v>
          </cell>
          <cell r="D144">
            <v>0</v>
          </cell>
        </row>
        <row r="145">
          <cell r="B145">
            <v>0</v>
          </cell>
          <cell r="D145">
            <v>0</v>
          </cell>
        </row>
        <row r="146">
          <cell r="B146">
            <v>235393</v>
          </cell>
          <cell r="D146">
            <v>211551</v>
          </cell>
        </row>
        <row r="147">
          <cell r="B147">
            <v>26779</v>
          </cell>
          <cell r="D147">
            <v>17</v>
          </cell>
        </row>
        <row r="148">
          <cell r="B148">
            <v>323</v>
          </cell>
          <cell r="D148">
            <v>0</v>
          </cell>
        </row>
        <row r="149">
          <cell r="B149">
            <v>0</v>
          </cell>
          <cell r="D149">
            <v>0</v>
          </cell>
        </row>
        <row r="150">
          <cell r="B150">
            <v>0</v>
          </cell>
          <cell r="D150">
            <v>0</v>
          </cell>
        </row>
        <row r="151">
          <cell r="B151">
            <v>0</v>
          </cell>
          <cell r="D151">
            <v>0</v>
          </cell>
        </row>
        <row r="152">
          <cell r="B152">
            <v>0</v>
          </cell>
          <cell r="D152">
            <v>0</v>
          </cell>
        </row>
        <row r="154">
          <cell r="B154">
            <v>0</v>
          </cell>
          <cell r="D154">
            <v>0</v>
          </cell>
        </row>
        <row r="155">
          <cell r="B155">
            <v>0</v>
          </cell>
          <cell r="D155">
            <v>0</v>
          </cell>
        </row>
        <row r="156">
          <cell r="B156">
            <v>0</v>
          </cell>
          <cell r="D156">
            <v>0</v>
          </cell>
        </row>
        <row r="157">
          <cell r="B157">
            <v>0</v>
          </cell>
          <cell r="D157">
            <v>0</v>
          </cell>
        </row>
        <row r="158">
          <cell r="B158">
            <v>0</v>
          </cell>
          <cell r="D158">
            <v>0</v>
          </cell>
        </row>
        <row r="159">
          <cell r="B159">
            <v>0</v>
          </cell>
          <cell r="D159">
            <v>0</v>
          </cell>
        </row>
        <row r="160">
          <cell r="B160">
            <v>0</v>
          </cell>
          <cell r="D160">
            <v>0</v>
          </cell>
        </row>
        <row r="161">
          <cell r="B161">
            <v>0</v>
          </cell>
          <cell r="D161">
            <v>0</v>
          </cell>
        </row>
        <row r="162">
          <cell r="B162">
            <v>0</v>
          </cell>
          <cell r="D162">
            <v>0</v>
          </cell>
        </row>
        <row r="163">
          <cell r="B163">
            <v>0</v>
          </cell>
          <cell r="D163">
            <v>0</v>
          </cell>
        </row>
        <row r="164">
          <cell r="B164">
            <v>0</v>
          </cell>
          <cell r="D164">
            <v>0</v>
          </cell>
        </row>
        <row r="165">
          <cell r="B165">
            <v>0</v>
          </cell>
          <cell r="D165">
            <v>0</v>
          </cell>
        </row>
        <row r="166">
          <cell r="B166">
            <v>0</v>
          </cell>
          <cell r="D166">
            <v>0</v>
          </cell>
        </row>
        <row r="167">
          <cell r="B167">
            <v>0</v>
          </cell>
          <cell r="D167">
            <v>0</v>
          </cell>
        </row>
        <row r="168">
          <cell r="B168">
            <v>0</v>
          </cell>
          <cell r="D168">
            <v>0</v>
          </cell>
        </row>
        <row r="169">
          <cell r="B169">
            <v>0</v>
          </cell>
          <cell r="D169">
            <v>0</v>
          </cell>
        </row>
        <row r="170">
          <cell r="B170">
            <v>0</v>
          </cell>
          <cell r="D170">
            <v>0</v>
          </cell>
        </row>
        <row r="171">
          <cell r="B171">
            <v>0</v>
          </cell>
          <cell r="D171">
            <v>0</v>
          </cell>
        </row>
        <row r="172">
          <cell r="B172">
            <v>0</v>
          </cell>
          <cell r="D172">
            <v>0</v>
          </cell>
        </row>
        <row r="173">
          <cell r="B173">
            <v>0</v>
          </cell>
          <cell r="D173">
            <v>0</v>
          </cell>
        </row>
        <row r="174">
          <cell r="B174">
            <v>0</v>
          </cell>
          <cell r="D174">
            <v>0</v>
          </cell>
        </row>
        <row r="175">
          <cell r="B175">
            <v>0</v>
          </cell>
          <cell r="D175">
            <v>0</v>
          </cell>
        </row>
        <row r="176">
          <cell r="B176">
            <v>0</v>
          </cell>
          <cell r="D176">
            <v>0</v>
          </cell>
        </row>
        <row r="178">
          <cell r="B178">
            <v>0</v>
          </cell>
          <cell r="D178">
            <v>0</v>
          </cell>
        </row>
        <row r="179">
          <cell r="B179">
            <v>0</v>
          </cell>
          <cell r="D179">
            <v>0</v>
          </cell>
        </row>
        <row r="180">
          <cell r="B180">
            <v>0</v>
          </cell>
          <cell r="D180">
            <v>0</v>
          </cell>
        </row>
        <row r="181">
          <cell r="B181">
            <v>0</v>
          </cell>
          <cell r="D181">
            <v>0</v>
          </cell>
        </row>
        <row r="182">
          <cell r="B182">
            <v>0</v>
          </cell>
          <cell r="D182">
            <v>0</v>
          </cell>
        </row>
        <row r="183">
          <cell r="B183">
            <v>0</v>
          </cell>
          <cell r="D183">
            <v>0</v>
          </cell>
        </row>
        <row r="184">
          <cell r="B184">
            <v>0</v>
          </cell>
          <cell r="D18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П01"/>
      <sheetName val="РП02"/>
      <sheetName val="РП03"/>
      <sheetName val="РП1кв"/>
      <sheetName val="РП04"/>
      <sheetName val="РП05"/>
      <sheetName val="РП06"/>
      <sheetName val="РП2кв"/>
      <sheetName val="РП07"/>
      <sheetName val="РП08"/>
      <sheetName val="РП09"/>
      <sheetName val="РП3кв"/>
      <sheetName val="РП10"/>
      <sheetName val="РП11"/>
      <sheetName val="РП12"/>
      <sheetName val="РП4кв"/>
      <sheetName val="РП2м"/>
      <sheetName val="РП4м"/>
      <sheetName val="РП5м"/>
      <sheetName val="РП6м"/>
      <sheetName val="РП7м"/>
      <sheetName val="РП8м"/>
      <sheetName val="РП9м"/>
      <sheetName val="РП10м"/>
      <sheetName val="РП11м"/>
      <sheetName val="РП12м"/>
    </sheetNames>
    <sheetDataSet>
      <sheetData sheetId="3">
        <row r="10">
          <cell r="B10">
            <v>0</v>
          </cell>
          <cell r="D10">
            <v>0</v>
          </cell>
        </row>
        <row r="12">
          <cell r="B12">
            <v>3795</v>
          </cell>
          <cell r="D12">
            <v>189</v>
          </cell>
        </row>
        <row r="13">
          <cell r="B13">
            <v>455</v>
          </cell>
          <cell r="D13">
            <v>23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27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7</v>
          </cell>
        </row>
        <row r="18">
          <cell r="B18">
            <v>0</v>
          </cell>
          <cell r="D18">
            <v>0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69</v>
          </cell>
        </row>
        <row r="26">
          <cell r="B26">
            <v>40718</v>
          </cell>
          <cell r="D26">
            <v>202</v>
          </cell>
        </row>
        <row r="27">
          <cell r="B27">
            <v>4886</v>
          </cell>
          <cell r="D27">
            <v>24</v>
          </cell>
        </row>
        <row r="29">
          <cell r="B29">
            <v>0</v>
          </cell>
          <cell r="D29">
            <v>7</v>
          </cell>
        </row>
        <row r="30">
          <cell r="B30">
            <v>0</v>
          </cell>
          <cell r="D30">
            <v>7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93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1268</v>
          </cell>
          <cell r="D35">
            <v>217</v>
          </cell>
        </row>
        <row r="36">
          <cell r="B36">
            <v>152</v>
          </cell>
          <cell r="D36">
            <v>26</v>
          </cell>
        </row>
        <row r="37">
          <cell r="B37">
            <v>0</v>
          </cell>
          <cell r="D37">
            <v>17</v>
          </cell>
        </row>
        <row r="38">
          <cell r="B38">
            <v>0</v>
          </cell>
          <cell r="D38">
            <v>2</v>
          </cell>
        </row>
        <row r="40">
          <cell r="B40">
            <v>0</v>
          </cell>
          <cell r="D40">
            <v>2</v>
          </cell>
        </row>
        <row r="41">
          <cell r="B41">
            <v>0</v>
          </cell>
          <cell r="D41">
            <v>0</v>
          </cell>
        </row>
        <row r="42">
          <cell r="B42">
            <v>0</v>
          </cell>
          <cell r="D42">
            <v>0</v>
          </cell>
        </row>
        <row r="43">
          <cell r="B43">
            <v>0</v>
          </cell>
          <cell r="D43">
            <v>0</v>
          </cell>
        </row>
        <row r="44">
          <cell r="B44">
            <v>0</v>
          </cell>
          <cell r="D44">
            <v>0</v>
          </cell>
        </row>
        <row r="45">
          <cell r="B45">
            <v>0</v>
          </cell>
          <cell r="D45">
            <v>0</v>
          </cell>
        </row>
        <row r="46">
          <cell r="B46">
            <v>41021</v>
          </cell>
          <cell r="D46">
            <v>288</v>
          </cell>
        </row>
        <row r="47">
          <cell r="B47">
            <v>0</v>
          </cell>
          <cell r="D47">
            <v>35</v>
          </cell>
        </row>
        <row r="48">
          <cell r="B48">
            <v>0</v>
          </cell>
          <cell r="D48">
            <v>0</v>
          </cell>
        </row>
        <row r="49">
          <cell r="B49">
            <v>0</v>
          </cell>
          <cell r="D49">
            <v>0</v>
          </cell>
        </row>
        <row r="50">
          <cell r="B50">
            <v>75</v>
          </cell>
          <cell r="D50">
            <v>1</v>
          </cell>
        </row>
        <row r="51">
          <cell r="B51">
            <v>0</v>
          </cell>
          <cell r="D51">
            <v>0</v>
          </cell>
        </row>
        <row r="52">
          <cell r="B52">
            <v>0</v>
          </cell>
          <cell r="D52">
            <v>0</v>
          </cell>
        </row>
        <row r="54">
          <cell r="B54">
            <v>0</v>
          </cell>
          <cell r="D54">
            <v>0</v>
          </cell>
        </row>
        <row r="55">
          <cell r="B55">
            <v>0</v>
          </cell>
          <cell r="D55">
            <v>0</v>
          </cell>
        </row>
        <row r="56">
          <cell r="B56">
            <v>0</v>
          </cell>
          <cell r="D56">
            <v>0</v>
          </cell>
        </row>
        <row r="58">
          <cell r="B58">
            <v>0</v>
          </cell>
          <cell r="D58">
            <v>0</v>
          </cell>
        </row>
        <row r="59">
          <cell r="B59">
            <v>0</v>
          </cell>
          <cell r="D59">
            <v>0</v>
          </cell>
        </row>
        <row r="60">
          <cell r="B60">
            <v>0</v>
          </cell>
          <cell r="D60">
            <v>0</v>
          </cell>
        </row>
        <row r="61">
          <cell r="B61">
            <v>0</v>
          </cell>
          <cell r="D61">
            <v>0</v>
          </cell>
        </row>
        <row r="62">
          <cell r="B62">
            <v>0</v>
          </cell>
          <cell r="D62">
            <v>0</v>
          </cell>
        </row>
        <row r="63">
          <cell r="B63">
            <v>0</v>
          </cell>
          <cell r="D63">
            <v>0</v>
          </cell>
        </row>
        <row r="64">
          <cell r="B64">
            <v>0</v>
          </cell>
          <cell r="D64">
            <v>0</v>
          </cell>
        </row>
        <row r="65">
          <cell r="B65">
            <v>0</v>
          </cell>
          <cell r="D65">
            <v>0</v>
          </cell>
        </row>
        <row r="66">
          <cell r="B66">
            <v>0</v>
          </cell>
          <cell r="D66">
            <v>0</v>
          </cell>
        </row>
        <row r="68">
          <cell r="B68">
            <v>0</v>
          </cell>
          <cell r="D68">
            <v>0</v>
          </cell>
        </row>
        <row r="69">
          <cell r="B69">
            <v>0</v>
          </cell>
          <cell r="D69">
            <v>0</v>
          </cell>
        </row>
        <row r="70">
          <cell r="B70">
            <v>0</v>
          </cell>
          <cell r="D70">
            <v>0</v>
          </cell>
        </row>
        <row r="71">
          <cell r="B71">
            <v>0</v>
          </cell>
          <cell r="D71">
            <v>0</v>
          </cell>
        </row>
        <row r="72">
          <cell r="B72">
            <v>0</v>
          </cell>
          <cell r="D72">
            <v>0</v>
          </cell>
        </row>
        <row r="73">
          <cell r="B73">
            <v>0</v>
          </cell>
          <cell r="D73">
            <v>0</v>
          </cell>
        </row>
        <row r="75">
          <cell r="B75">
            <v>0</v>
          </cell>
          <cell r="D75">
            <v>0</v>
          </cell>
        </row>
        <row r="76">
          <cell r="B76">
            <v>0</v>
          </cell>
          <cell r="D76">
            <v>0</v>
          </cell>
        </row>
        <row r="77">
          <cell r="B77">
            <v>0</v>
          </cell>
          <cell r="D77">
            <v>0</v>
          </cell>
        </row>
        <row r="78">
          <cell r="B78">
            <v>0</v>
          </cell>
          <cell r="D78">
            <v>2</v>
          </cell>
        </row>
        <row r="79">
          <cell r="B79">
            <v>0</v>
          </cell>
          <cell r="D79">
            <v>2</v>
          </cell>
        </row>
        <row r="80">
          <cell r="B80">
            <v>5760</v>
          </cell>
          <cell r="D80">
            <v>5</v>
          </cell>
        </row>
        <row r="81">
          <cell r="B81">
            <v>4380</v>
          </cell>
          <cell r="D81">
            <v>0</v>
          </cell>
        </row>
        <row r="82">
          <cell r="B82">
            <v>0</v>
          </cell>
          <cell r="D82">
            <v>0</v>
          </cell>
        </row>
        <row r="83">
          <cell r="B83">
            <v>6000</v>
          </cell>
          <cell r="D83">
            <v>200</v>
          </cell>
        </row>
        <row r="84">
          <cell r="B84">
            <v>720</v>
          </cell>
          <cell r="D84">
            <v>24</v>
          </cell>
        </row>
        <row r="85">
          <cell r="B85">
            <v>882</v>
          </cell>
          <cell r="D85">
            <v>2</v>
          </cell>
        </row>
        <row r="86">
          <cell r="B86">
            <v>4350</v>
          </cell>
          <cell r="D86">
            <v>0</v>
          </cell>
        </row>
        <row r="87">
          <cell r="B87">
            <v>0</v>
          </cell>
          <cell r="D87">
            <v>0</v>
          </cell>
        </row>
        <row r="88">
          <cell r="B88">
            <v>0</v>
          </cell>
          <cell r="D88">
            <v>0</v>
          </cell>
        </row>
        <row r="89">
          <cell r="B89">
            <v>0</v>
          </cell>
          <cell r="D89">
            <v>0</v>
          </cell>
        </row>
        <row r="90">
          <cell r="B90">
            <v>0</v>
          </cell>
          <cell r="D90">
            <v>0</v>
          </cell>
        </row>
        <row r="91">
          <cell r="B91">
            <v>0</v>
          </cell>
          <cell r="D91">
            <v>0</v>
          </cell>
        </row>
        <row r="92">
          <cell r="B92">
            <v>0</v>
          </cell>
          <cell r="D92">
            <v>0</v>
          </cell>
        </row>
        <row r="93">
          <cell r="B93">
            <v>0</v>
          </cell>
          <cell r="D93">
            <v>0</v>
          </cell>
        </row>
        <row r="94">
          <cell r="B94">
            <v>0</v>
          </cell>
          <cell r="D94">
            <v>0</v>
          </cell>
        </row>
        <row r="95">
          <cell r="B95">
            <v>0</v>
          </cell>
          <cell r="D95">
            <v>4</v>
          </cell>
        </row>
        <row r="97">
          <cell r="B97">
            <v>4455</v>
          </cell>
          <cell r="D97">
            <v>14</v>
          </cell>
        </row>
        <row r="98">
          <cell r="B98">
            <v>0</v>
          </cell>
          <cell r="D98">
            <v>0</v>
          </cell>
        </row>
        <row r="99">
          <cell r="B99">
            <v>0</v>
          </cell>
          <cell r="D99">
            <v>0</v>
          </cell>
        </row>
        <row r="100">
          <cell r="B100">
            <v>0</v>
          </cell>
          <cell r="D100">
            <v>0</v>
          </cell>
        </row>
        <row r="101">
          <cell r="B101">
            <v>0</v>
          </cell>
          <cell r="D101">
            <v>0</v>
          </cell>
        </row>
        <row r="102">
          <cell r="B102">
            <v>0</v>
          </cell>
          <cell r="D102">
            <v>3</v>
          </cell>
        </row>
        <row r="103">
          <cell r="B103">
            <v>0</v>
          </cell>
          <cell r="D103">
            <v>0</v>
          </cell>
        </row>
        <row r="105">
          <cell r="B105">
            <v>0</v>
          </cell>
          <cell r="D105">
            <v>1</v>
          </cell>
        </row>
        <row r="106">
          <cell r="B106">
            <v>0</v>
          </cell>
          <cell r="D106">
            <v>0</v>
          </cell>
        </row>
        <row r="107">
          <cell r="B107">
            <v>0</v>
          </cell>
          <cell r="D107">
            <v>0</v>
          </cell>
        </row>
        <row r="109">
          <cell r="B109">
            <v>0</v>
          </cell>
          <cell r="D109">
            <v>0</v>
          </cell>
        </row>
        <row r="110">
          <cell r="B110">
            <v>31425</v>
          </cell>
          <cell r="D110">
            <v>1271</v>
          </cell>
        </row>
        <row r="111">
          <cell r="B111">
            <v>3368</v>
          </cell>
          <cell r="D111">
            <v>137</v>
          </cell>
        </row>
        <row r="112">
          <cell r="B112">
            <v>31425</v>
          </cell>
          <cell r="D112">
            <v>1047</v>
          </cell>
        </row>
        <row r="113">
          <cell r="B113">
            <v>3368</v>
          </cell>
          <cell r="D113">
            <v>112</v>
          </cell>
        </row>
        <row r="114">
          <cell r="B114">
            <v>0</v>
          </cell>
          <cell r="D114">
            <v>0</v>
          </cell>
        </row>
        <row r="115">
          <cell r="B115">
            <v>0</v>
          </cell>
          <cell r="D115">
            <v>0</v>
          </cell>
        </row>
        <row r="116">
          <cell r="B116">
            <v>15</v>
          </cell>
          <cell r="D116">
            <v>50</v>
          </cell>
        </row>
        <row r="117">
          <cell r="B117">
            <v>0</v>
          </cell>
          <cell r="D117">
            <v>5</v>
          </cell>
        </row>
        <row r="118">
          <cell r="B118">
            <v>0</v>
          </cell>
          <cell r="D118">
            <v>0</v>
          </cell>
        </row>
        <row r="119">
          <cell r="B119">
            <v>0</v>
          </cell>
          <cell r="D119">
            <v>0</v>
          </cell>
        </row>
        <row r="121">
          <cell r="B121">
            <v>0</v>
          </cell>
          <cell r="D121">
            <v>0</v>
          </cell>
        </row>
        <row r="122">
          <cell r="B122">
            <v>0</v>
          </cell>
          <cell r="D122">
            <v>0</v>
          </cell>
        </row>
        <row r="123">
          <cell r="B123">
            <v>0</v>
          </cell>
          <cell r="D123">
            <v>5</v>
          </cell>
        </row>
        <row r="125">
          <cell r="B125">
            <v>3758</v>
          </cell>
          <cell r="D125">
            <v>17</v>
          </cell>
        </row>
        <row r="126">
          <cell r="B126">
            <v>510</v>
          </cell>
          <cell r="D126">
            <v>71</v>
          </cell>
        </row>
        <row r="127">
          <cell r="B127">
            <v>0</v>
          </cell>
          <cell r="D127">
            <v>0</v>
          </cell>
        </row>
        <row r="128">
          <cell r="B128">
            <v>0</v>
          </cell>
          <cell r="D128">
            <v>77</v>
          </cell>
        </row>
        <row r="130">
          <cell r="B130">
            <v>0</v>
          </cell>
          <cell r="D130">
            <v>0</v>
          </cell>
        </row>
        <row r="131">
          <cell r="B131">
            <v>0</v>
          </cell>
          <cell r="D131">
            <v>0</v>
          </cell>
        </row>
        <row r="132">
          <cell r="B132">
            <v>0</v>
          </cell>
          <cell r="D132">
            <v>0</v>
          </cell>
        </row>
        <row r="133">
          <cell r="B133">
            <v>0</v>
          </cell>
          <cell r="D133">
            <v>0</v>
          </cell>
        </row>
        <row r="134">
          <cell r="B134">
            <v>0</v>
          </cell>
          <cell r="D134">
            <v>0</v>
          </cell>
        </row>
        <row r="135">
          <cell r="B135">
            <v>0</v>
          </cell>
          <cell r="D135">
            <v>0</v>
          </cell>
        </row>
        <row r="136">
          <cell r="B136">
            <v>0</v>
          </cell>
          <cell r="D136">
            <v>0</v>
          </cell>
        </row>
        <row r="137">
          <cell r="B137">
            <v>0</v>
          </cell>
          <cell r="D137">
            <v>0</v>
          </cell>
        </row>
        <row r="138">
          <cell r="B138">
            <v>0</v>
          </cell>
          <cell r="D138">
            <v>0</v>
          </cell>
        </row>
        <row r="139">
          <cell r="B139">
            <v>0</v>
          </cell>
          <cell r="D139">
            <v>0</v>
          </cell>
        </row>
        <row r="140">
          <cell r="B140">
            <v>0</v>
          </cell>
          <cell r="D140">
            <v>0</v>
          </cell>
        </row>
        <row r="142">
          <cell r="B142">
            <v>0</v>
          </cell>
          <cell r="D142">
            <v>0</v>
          </cell>
        </row>
        <row r="143">
          <cell r="B143">
            <v>1665</v>
          </cell>
          <cell r="D143">
            <v>14</v>
          </cell>
        </row>
        <row r="144">
          <cell r="B144">
            <v>0</v>
          </cell>
          <cell r="D144">
            <v>0</v>
          </cell>
        </row>
        <row r="145">
          <cell r="B145">
            <v>0</v>
          </cell>
          <cell r="D145">
            <v>0</v>
          </cell>
        </row>
        <row r="146">
          <cell r="B146">
            <v>151171</v>
          </cell>
          <cell r="D146">
            <v>0</v>
          </cell>
        </row>
        <row r="147">
          <cell r="B147">
            <v>21623</v>
          </cell>
          <cell r="D147">
            <v>43</v>
          </cell>
        </row>
        <row r="148">
          <cell r="B148">
            <v>1350</v>
          </cell>
          <cell r="D148">
            <v>6</v>
          </cell>
        </row>
        <row r="149">
          <cell r="B149">
            <v>0</v>
          </cell>
          <cell r="D149">
            <v>0</v>
          </cell>
        </row>
        <row r="150">
          <cell r="B150">
            <v>0</v>
          </cell>
          <cell r="D150">
            <v>0</v>
          </cell>
        </row>
        <row r="151">
          <cell r="B151">
            <v>0</v>
          </cell>
          <cell r="D151">
            <v>0</v>
          </cell>
        </row>
        <row r="152">
          <cell r="B152">
            <v>0</v>
          </cell>
          <cell r="D152">
            <v>0</v>
          </cell>
        </row>
        <row r="154">
          <cell r="B154">
            <v>0</v>
          </cell>
          <cell r="D154">
            <v>0</v>
          </cell>
        </row>
        <row r="155">
          <cell r="B155">
            <v>0</v>
          </cell>
          <cell r="D155">
            <v>0</v>
          </cell>
        </row>
        <row r="156">
          <cell r="B156">
            <v>0</v>
          </cell>
          <cell r="D156">
            <v>0</v>
          </cell>
        </row>
        <row r="157">
          <cell r="B157">
            <v>0</v>
          </cell>
          <cell r="D157">
            <v>0</v>
          </cell>
        </row>
        <row r="158">
          <cell r="B158">
            <v>0</v>
          </cell>
          <cell r="D158">
            <v>0</v>
          </cell>
        </row>
        <row r="159">
          <cell r="B159">
            <v>0</v>
          </cell>
          <cell r="D159">
            <v>0</v>
          </cell>
        </row>
        <row r="160">
          <cell r="B160">
            <v>0</v>
          </cell>
          <cell r="D160">
            <v>0</v>
          </cell>
        </row>
        <row r="161">
          <cell r="B161">
            <v>0</v>
          </cell>
          <cell r="D161">
            <v>0</v>
          </cell>
        </row>
        <row r="162">
          <cell r="B162">
            <v>0</v>
          </cell>
          <cell r="D162">
            <v>0</v>
          </cell>
        </row>
        <row r="163">
          <cell r="B163">
            <v>0</v>
          </cell>
          <cell r="D163">
            <v>0</v>
          </cell>
        </row>
        <row r="164">
          <cell r="B164">
            <v>0</v>
          </cell>
          <cell r="D164">
            <v>0</v>
          </cell>
        </row>
        <row r="165">
          <cell r="B165">
            <v>0</v>
          </cell>
          <cell r="D165">
            <v>18</v>
          </cell>
        </row>
        <row r="166">
          <cell r="B166">
            <v>0</v>
          </cell>
          <cell r="D166">
            <v>0</v>
          </cell>
        </row>
        <row r="167">
          <cell r="B167">
            <v>0</v>
          </cell>
          <cell r="D167">
            <v>0</v>
          </cell>
        </row>
        <row r="168">
          <cell r="B168">
            <v>0</v>
          </cell>
          <cell r="D168">
            <v>0</v>
          </cell>
        </row>
        <row r="169">
          <cell r="B169">
            <v>0</v>
          </cell>
          <cell r="D169">
            <v>0</v>
          </cell>
        </row>
        <row r="170">
          <cell r="B170">
            <v>0</v>
          </cell>
          <cell r="D170">
            <v>0</v>
          </cell>
        </row>
        <row r="171">
          <cell r="B171">
            <v>0</v>
          </cell>
          <cell r="D171">
            <v>0</v>
          </cell>
        </row>
        <row r="172">
          <cell r="B172">
            <v>0</v>
          </cell>
          <cell r="D172">
            <v>0</v>
          </cell>
        </row>
        <row r="173">
          <cell r="B173">
            <v>0</v>
          </cell>
          <cell r="D173">
            <v>15</v>
          </cell>
        </row>
        <row r="174">
          <cell r="B174">
            <v>0</v>
          </cell>
          <cell r="D174">
            <v>0</v>
          </cell>
        </row>
        <row r="175">
          <cell r="B175">
            <v>0</v>
          </cell>
          <cell r="D175">
            <v>0</v>
          </cell>
        </row>
        <row r="176">
          <cell r="B176">
            <v>0</v>
          </cell>
          <cell r="D176">
            <v>0</v>
          </cell>
        </row>
        <row r="178">
          <cell r="B178">
            <v>0</v>
          </cell>
          <cell r="D178">
            <v>0</v>
          </cell>
        </row>
        <row r="179">
          <cell r="B179">
            <v>0</v>
          </cell>
          <cell r="D179">
            <v>0</v>
          </cell>
        </row>
        <row r="180">
          <cell r="B180">
            <v>0</v>
          </cell>
          <cell r="D180">
            <v>0</v>
          </cell>
        </row>
        <row r="181">
          <cell r="B181">
            <v>0</v>
          </cell>
          <cell r="D181">
            <v>0</v>
          </cell>
        </row>
        <row r="182">
          <cell r="B182">
            <v>0</v>
          </cell>
          <cell r="D182">
            <v>0</v>
          </cell>
        </row>
        <row r="183">
          <cell r="B183">
            <v>0</v>
          </cell>
          <cell r="D183">
            <v>0</v>
          </cell>
        </row>
        <row r="184">
          <cell r="B184">
            <v>0</v>
          </cell>
          <cell r="D1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H303" sqref="H303"/>
      <selection pane="topRight" activeCell="H303" sqref="H303"/>
      <selection pane="bottomLeft" activeCell="H303" sqref="H303"/>
      <selection pane="bottomRight" activeCell="AA5" activeCellId="3" sqref="A2:W2 AC5 B4:E4 AA5"/>
    </sheetView>
  </sheetViews>
  <sheetFormatPr defaultColWidth="9.00390625" defaultRowHeight="12.75" outlineLevelCol="1"/>
  <cols>
    <col min="1" max="1" width="55.75390625" style="2" customWidth="1"/>
    <col min="2" max="2" width="13.125" style="2" customWidth="1" outlineLevel="1"/>
    <col min="3" max="3" width="10.875" style="2" customWidth="1" outlineLevel="1"/>
    <col min="4" max="4" width="12.00390625" style="2" customWidth="1"/>
    <col min="5" max="5" width="12.875" style="2" customWidth="1"/>
    <col min="6" max="6" width="12.25390625" style="2" hidden="1" customWidth="1"/>
    <col min="7" max="7" width="12.375" style="2" hidden="1" customWidth="1"/>
    <col min="8" max="8" width="10.875" style="2" hidden="1" customWidth="1"/>
    <col min="9" max="9" width="10.875" style="2" hidden="1" customWidth="1" outlineLevel="1"/>
    <col min="10" max="13" width="10.875" style="2" hidden="1" customWidth="1"/>
    <col min="14" max="14" width="9.375" style="2" hidden="1" customWidth="1" outlineLevel="1"/>
    <col min="15" max="15" width="10.875" style="2" hidden="1" customWidth="1" outlineLevel="1"/>
    <col min="16" max="16" width="10.875" style="2" hidden="1" customWidth="1" outlineLevel="1" collapsed="1"/>
    <col min="17" max="17" width="14.00390625" style="2" hidden="1" customWidth="1"/>
    <col min="18" max="21" width="10.875" style="2" hidden="1" customWidth="1"/>
    <col min="22" max="22" width="9.00390625" style="2" hidden="1" customWidth="1" outlineLevel="1"/>
    <col min="23" max="23" width="8.625" style="2" hidden="1" customWidth="1" outlineLevel="1"/>
    <col min="24" max="24" width="38.00390625" style="2" hidden="1" customWidth="1" outlineLevel="1"/>
    <col min="25" max="25" width="14.75390625" style="2" hidden="1" customWidth="1" outlineLevel="1"/>
    <col min="26" max="26" width="9.125" style="2" customWidth="1" collapsed="1"/>
    <col min="27" max="16384" width="9.125" style="2" customWidth="1"/>
  </cols>
  <sheetData>
    <row r="1" spans="1:23" ht="15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1"/>
      <c r="W1" s="1"/>
    </row>
    <row r="2" spans="1:23" ht="18.75">
      <c r="A2" s="113" t="s">
        <v>313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13.5" thickBot="1">
      <c r="B3" s="10"/>
      <c r="D3" s="10"/>
      <c r="F3" s="10"/>
      <c r="U3" s="3"/>
      <c r="W3" s="4" t="s">
        <v>0</v>
      </c>
    </row>
    <row r="4" spans="1:23" ht="15.75">
      <c r="A4" s="101" t="s">
        <v>283</v>
      </c>
      <c r="B4" s="108" t="s">
        <v>282</v>
      </c>
      <c r="C4" s="109"/>
      <c r="D4" s="109"/>
      <c r="E4" s="110"/>
      <c r="F4" s="99" t="s">
        <v>33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</row>
    <row r="5" spans="1:23" ht="44.25" customHeight="1">
      <c r="A5" s="102"/>
      <c r="B5" s="104" t="s">
        <v>34</v>
      </c>
      <c r="C5" s="104" t="s">
        <v>35</v>
      </c>
      <c r="D5" s="106" t="s">
        <v>29</v>
      </c>
      <c r="E5" s="107"/>
      <c r="F5" s="111" t="s">
        <v>36</v>
      </c>
      <c r="G5" s="112"/>
      <c r="H5" s="106" t="s">
        <v>37</v>
      </c>
      <c r="I5" s="107"/>
      <c r="J5" s="106" t="s">
        <v>38</v>
      </c>
      <c r="K5" s="107"/>
      <c r="L5" s="106" t="s">
        <v>39</v>
      </c>
      <c r="M5" s="107"/>
      <c r="N5" s="106" t="s">
        <v>40</v>
      </c>
      <c r="O5" s="107"/>
      <c r="P5" s="106" t="s">
        <v>310</v>
      </c>
      <c r="Q5" s="107"/>
      <c r="R5" s="106" t="s">
        <v>41</v>
      </c>
      <c r="S5" s="107"/>
      <c r="T5" s="106" t="s">
        <v>42</v>
      </c>
      <c r="U5" s="107"/>
      <c r="V5" s="106" t="s">
        <v>287</v>
      </c>
      <c r="W5" s="114"/>
    </row>
    <row r="6" spans="1:23" ht="16.5" thickBot="1">
      <c r="A6" s="103"/>
      <c r="B6" s="105"/>
      <c r="C6" s="105"/>
      <c r="D6" s="13" t="s">
        <v>11</v>
      </c>
      <c r="E6" s="13" t="s">
        <v>12</v>
      </c>
      <c r="F6" s="13" t="s">
        <v>11</v>
      </c>
      <c r="G6" s="13" t="s">
        <v>12</v>
      </c>
      <c r="H6" s="13" t="s">
        <v>11</v>
      </c>
      <c r="I6" s="13" t="s">
        <v>12</v>
      </c>
      <c r="J6" s="13" t="s">
        <v>11</v>
      </c>
      <c r="K6" s="13" t="s">
        <v>12</v>
      </c>
      <c r="L6" s="13" t="s">
        <v>11</v>
      </c>
      <c r="M6" s="13" t="s">
        <v>12</v>
      </c>
      <c r="N6" s="13" t="s">
        <v>11</v>
      </c>
      <c r="O6" s="13" t="s">
        <v>12</v>
      </c>
      <c r="P6" s="13" t="s">
        <v>11</v>
      </c>
      <c r="Q6" s="13" t="s">
        <v>12</v>
      </c>
      <c r="R6" s="13" t="s">
        <v>11</v>
      </c>
      <c r="S6" s="13" t="s">
        <v>12</v>
      </c>
      <c r="T6" s="13" t="s">
        <v>11</v>
      </c>
      <c r="U6" s="13" t="s">
        <v>12</v>
      </c>
      <c r="V6" s="13" t="s">
        <v>11</v>
      </c>
      <c r="W6" s="14" t="s">
        <v>12</v>
      </c>
    </row>
    <row r="7" spans="1:23" s="6" customFormat="1" ht="12.75" customHeight="1">
      <c r="A7" s="58" t="s">
        <v>27</v>
      </c>
      <c r="B7" s="86"/>
      <c r="C7" s="86"/>
      <c r="D7" s="5"/>
      <c r="E7" s="5"/>
      <c r="F7" s="65">
        <v>1217.1</v>
      </c>
      <c r="G7" s="70">
        <v>928.19899</v>
      </c>
      <c r="H7" s="65">
        <v>45</v>
      </c>
      <c r="I7" s="67">
        <v>36.06616</v>
      </c>
      <c r="J7" s="65">
        <v>10</v>
      </c>
      <c r="K7" s="67">
        <v>4.2482</v>
      </c>
      <c r="L7" s="65">
        <v>10</v>
      </c>
      <c r="M7" s="67">
        <v>2.6768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38">
        <v>0</v>
      </c>
      <c r="V7" s="38">
        <v>0</v>
      </c>
      <c r="W7" s="38">
        <v>0</v>
      </c>
    </row>
    <row r="8" spans="1:23" s="6" customFormat="1" ht="12.75" customHeight="1">
      <c r="A8" s="35" t="s">
        <v>16</v>
      </c>
      <c r="B8" s="87"/>
      <c r="C8" s="87"/>
      <c r="D8" s="7"/>
      <c r="E8" s="7"/>
      <c r="F8" s="85">
        <f>F7-0.5</f>
        <v>1216.6</v>
      </c>
      <c r="G8" s="70">
        <v>927.59359</v>
      </c>
      <c r="H8" s="65">
        <v>45</v>
      </c>
      <c r="I8" s="67">
        <f>I7</f>
        <v>36.06616</v>
      </c>
      <c r="J8" s="65">
        <v>10</v>
      </c>
      <c r="K8" s="67">
        <f>K7</f>
        <v>4.2482</v>
      </c>
      <c r="L8" s="65">
        <v>10</v>
      </c>
      <c r="M8" s="67">
        <f>M7</f>
        <v>2.6768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38">
        <v>0</v>
      </c>
      <c r="V8" s="38">
        <v>0</v>
      </c>
      <c r="W8" s="38">
        <v>0</v>
      </c>
    </row>
    <row r="9" spans="1:23" s="6" customFormat="1" ht="12.75" customHeight="1">
      <c r="A9" s="35" t="s">
        <v>13</v>
      </c>
      <c r="B9" s="87"/>
      <c r="C9" s="87"/>
      <c r="D9" s="52"/>
      <c r="E9" s="7"/>
      <c r="F9" s="65">
        <v>1193</v>
      </c>
      <c r="G9" s="70">
        <v>1001.76672</v>
      </c>
      <c r="H9" s="65">
        <v>36.3</v>
      </c>
      <c r="I9" s="67">
        <v>34.6653</v>
      </c>
      <c r="J9" s="65">
        <v>12.2</v>
      </c>
      <c r="K9" s="67">
        <v>13.3814</v>
      </c>
      <c r="L9" s="65">
        <v>27.7</v>
      </c>
      <c r="M9" s="67">
        <v>8.28964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38">
        <v>0</v>
      </c>
      <c r="V9" s="38">
        <v>0</v>
      </c>
      <c r="W9" s="38">
        <v>0</v>
      </c>
    </row>
    <row r="10" spans="1:23" s="6" customFormat="1" ht="12.75" customHeight="1">
      <c r="A10" s="35" t="s">
        <v>17</v>
      </c>
      <c r="B10" s="87"/>
      <c r="C10" s="87"/>
      <c r="D10" s="53"/>
      <c r="E10" s="53"/>
      <c r="F10" s="65">
        <v>6845.01</v>
      </c>
      <c r="G10" s="70"/>
      <c r="H10" s="65"/>
      <c r="I10" s="67"/>
      <c r="J10" s="65">
        <f>J7*4</f>
        <v>40</v>
      </c>
      <c r="K10" s="67"/>
      <c r="L10" s="65">
        <f>L7*3</f>
        <v>30</v>
      </c>
      <c r="M10" s="67"/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38">
        <v>0</v>
      </c>
      <c r="V10" s="38">
        <v>0</v>
      </c>
      <c r="W10" s="38">
        <v>0</v>
      </c>
    </row>
    <row r="11" spans="1:23" ht="12.75" customHeight="1">
      <c r="A11" s="59" t="s">
        <v>18</v>
      </c>
      <c r="B11" s="88"/>
      <c r="C11" s="88"/>
      <c r="D11" s="8"/>
      <c r="E11" s="8"/>
      <c r="F11" s="64">
        <f>IF(F7=0,0,ROUND(F10/F7,2))</f>
        <v>5.62</v>
      </c>
      <c r="G11" s="64">
        <f aca="true" t="shared" si="0" ref="G11:W11">IF(G7=0,0,ROUND(G10/G7,2))</f>
        <v>0</v>
      </c>
      <c r="H11" s="64">
        <f>IF(H7=0,0,ROUND(H10/H7,2))</f>
        <v>0</v>
      </c>
      <c r="I11" s="64">
        <f t="shared" si="0"/>
        <v>0</v>
      </c>
      <c r="J11" s="64">
        <f t="shared" si="0"/>
        <v>4</v>
      </c>
      <c r="K11" s="64">
        <f t="shared" si="0"/>
        <v>0</v>
      </c>
      <c r="L11" s="64">
        <f t="shared" si="0"/>
        <v>3</v>
      </c>
      <c r="M11" s="64">
        <f t="shared" si="0"/>
        <v>0</v>
      </c>
      <c r="N11" s="64">
        <f t="shared" si="0"/>
        <v>0</v>
      </c>
      <c r="O11" s="64">
        <f t="shared" si="0"/>
        <v>0</v>
      </c>
      <c r="P11" s="64">
        <f t="shared" si="0"/>
        <v>0</v>
      </c>
      <c r="Q11" s="64">
        <f t="shared" si="0"/>
        <v>0</v>
      </c>
      <c r="R11" s="64">
        <f t="shared" si="0"/>
        <v>0</v>
      </c>
      <c r="S11" s="64">
        <f t="shared" si="0"/>
        <v>0</v>
      </c>
      <c r="T11" s="64">
        <f t="shared" si="0"/>
        <v>0</v>
      </c>
      <c r="U11" s="50">
        <f t="shared" si="0"/>
        <v>0</v>
      </c>
      <c r="V11" s="50">
        <f t="shared" si="0"/>
        <v>0</v>
      </c>
      <c r="W11" s="50">
        <f t="shared" si="0"/>
        <v>0</v>
      </c>
    </row>
    <row r="12" spans="1:23" s="6" customFormat="1" ht="12.75" customHeight="1">
      <c r="A12" s="35" t="s">
        <v>130</v>
      </c>
      <c r="B12" s="87"/>
      <c r="C12" s="87"/>
      <c r="D12" s="37"/>
      <c r="E12" s="37"/>
      <c r="F12" s="37">
        <f>F99</f>
        <v>251632893.75</v>
      </c>
      <c r="G12" s="37">
        <f aca="true" t="shared" si="1" ref="G12:W12">G99</f>
        <v>178239519</v>
      </c>
      <c r="H12" s="37">
        <f t="shared" si="1"/>
        <v>1660080</v>
      </c>
      <c r="I12" s="37">
        <f t="shared" si="1"/>
        <v>1355236</v>
      </c>
      <c r="J12" s="37">
        <f t="shared" si="1"/>
        <v>1447962</v>
      </c>
      <c r="K12" s="37">
        <f t="shared" si="1"/>
        <v>207781</v>
      </c>
      <c r="L12" s="37">
        <f t="shared" si="1"/>
        <v>2465328</v>
      </c>
      <c r="M12" s="37">
        <f t="shared" si="1"/>
        <v>119917</v>
      </c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37">
        <f t="shared" si="1"/>
        <v>1028054.5</v>
      </c>
      <c r="S12" s="37">
        <f t="shared" si="1"/>
        <v>673531</v>
      </c>
      <c r="T12" s="37">
        <f t="shared" si="1"/>
        <v>0</v>
      </c>
      <c r="U12" s="37">
        <f t="shared" si="1"/>
        <v>0</v>
      </c>
      <c r="V12" s="37">
        <f t="shared" si="1"/>
        <v>0</v>
      </c>
      <c r="W12" s="37">
        <f t="shared" si="1"/>
        <v>0</v>
      </c>
    </row>
    <row r="13" spans="1:23" s="6" customFormat="1" ht="12.75" customHeight="1">
      <c r="A13" s="35" t="s">
        <v>19</v>
      </c>
      <c r="B13" s="87"/>
      <c r="C13" s="87"/>
      <c r="D13" s="37"/>
      <c r="E13" s="37"/>
      <c r="F13" s="54">
        <f aca="true" t="shared" si="2" ref="F13:W13">ROUND(F12/F7,2)</f>
        <v>206747.92</v>
      </c>
      <c r="G13" s="54">
        <f t="shared" si="2"/>
        <v>192027.27</v>
      </c>
      <c r="H13" s="54">
        <f t="shared" si="2"/>
        <v>36890.67</v>
      </c>
      <c r="I13" s="54">
        <f t="shared" si="2"/>
        <v>37576.39</v>
      </c>
      <c r="J13" s="54">
        <f t="shared" si="2"/>
        <v>144796.2</v>
      </c>
      <c r="K13" s="54">
        <f t="shared" si="2"/>
        <v>48910.36</v>
      </c>
      <c r="L13" s="54">
        <f t="shared" si="2"/>
        <v>246532.8</v>
      </c>
      <c r="M13" s="54">
        <f t="shared" si="2"/>
        <v>44798.64</v>
      </c>
      <c r="N13" s="54" t="e">
        <f t="shared" si="2"/>
        <v>#DIV/0!</v>
      </c>
      <c r="O13" s="54" t="e">
        <f t="shared" si="2"/>
        <v>#DIV/0!</v>
      </c>
      <c r="P13" s="54" t="e">
        <f t="shared" si="2"/>
        <v>#DIV/0!</v>
      </c>
      <c r="Q13" s="54" t="e">
        <f t="shared" si="2"/>
        <v>#DIV/0!</v>
      </c>
      <c r="R13" s="54" t="e">
        <f t="shared" si="2"/>
        <v>#DIV/0!</v>
      </c>
      <c r="S13" s="54" t="e">
        <f t="shared" si="2"/>
        <v>#DIV/0!</v>
      </c>
      <c r="T13" s="54" t="e">
        <f t="shared" si="2"/>
        <v>#DIV/0!</v>
      </c>
      <c r="U13" s="54" t="e">
        <f t="shared" si="2"/>
        <v>#DIV/0!</v>
      </c>
      <c r="V13" s="54" t="e">
        <f t="shared" si="2"/>
        <v>#DIV/0!</v>
      </c>
      <c r="W13" s="54" t="e">
        <f t="shared" si="2"/>
        <v>#DIV/0!</v>
      </c>
    </row>
    <row r="14" spans="1:25" ht="12.75" customHeight="1">
      <c r="A14" s="15" t="s">
        <v>43</v>
      </c>
      <c r="B14" s="88">
        <f>F14+H14+J14+L14+N14+P14+R14+T14+V14</f>
        <v>153255397</v>
      </c>
      <c r="C14" s="88">
        <f aca="true" t="shared" si="3" ref="C14:C77">G14+I14+K14+M14+O14+Q14+S14+U14+W14</f>
        <v>82471991</v>
      </c>
      <c r="D14" s="37">
        <f>B14-P14</f>
        <v>153255397</v>
      </c>
      <c r="E14" s="37">
        <f>C14-Q14</f>
        <v>82471991</v>
      </c>
      <c r="F14" s="37">
        <f>F15+F26+F46+F49+F52+F56+F57</f>
        <v>150499429</v>
      </c>
      <c r="G14" s="37">
        <f>G15+G26+G46+G49+G52+G56+G57</f>
        <v>81465318</v>
      </c>
      <c r="H14" s="37">
        <f aca="true" t="shared" si="4" ref="H14:W14">H15+H26+H46+H49+H52+H56+H57</f>
        <v>696762</v>
      </c>
      <c r="I14" s="37">
        <f t="shared" si="4"/>
        <v>586176</v>
      </c>
      <c r="J14" s="37">
        <f t="shared" si="4"/>
        <v>617792</v>
      </c>
      <c r="K14" s="37">
        <f t="shared" si="4"/>
        <v>88087</v>
      </c>
      <c r="L14" s="37">
        <f t="shared" si="4"/>
        <v>1020150</v>
      </c>
      <c r="M14" s="37">
        <f t="shared" si="4"/>
        <v>54440</v>
      </c>
      <c r="N14" s="37">
        <f t="shared" si="4"/>
        <v>0</v>
      </c>
      <c r="O14" s="37">
        <f t="shared" si="4"/>
        <v>0</v>
      </c>
      <c r="P14" s="37">
        <f t="shared" si="4"/>
        <v>0</v>
      </c>
      <c r="Q14" s="37">
        <f t="shared" si="4"/>
        <v>0</v>
      </c>
      <c r="R14" s="37">
        <f t="shared" si="4"/>
        <v>421264</v>
      </c>
      <c r="S14" s="37">
        <f t="shared" si="4"/>
        <v>277970</v>
      </c>
      <c r="T14" s="37">
        <f t="shared" si="4"/>
        <v>0</v>
      </c>
      <c r="U14" s="37">
        <f t="shared" si="4"/>
        <v>0</v>
      </c>
      <c r="V14" s="37">
        <f t="shared" si="4"/>
        <v>0</v>
      </c>
      <c r="W14" s="37">
        <f t="shared" si="4"/>
        <v>0</v>
      </c>
      <c r="X14" s="79" t="s">
        <v>43</v>
      </c>
      <c r="Y14" s="79">
        <v>12354515</v>
      </c>
    </row>
    <row r="15" spans="1:25" ht="12.75" customHeight="1">
      <c r="A15" s="15" t="s">
        <v>44</v>
      </c>
      <c r="B15" s="88">
        <f aca="true" t="shared" si="5" ref="B15:B78">F15+H15+J15+L15+N15+P15+R15+T15+V15</f>
        <v>37023772</v>
      </c>
      <c r="C15" s="88">
        <f t="shared" si="3"/>
        <v>16627915</v>
      </c>
      <c r="D15" s="37">
        <f aca="true" t="shared" si="6" ref="D15:D78">B15-P15</f>
        <v>37023772</v>
      </c>
      <c r="E15" s="37">
        <f aca="true" t="shared" si="7" ref="E15:E78">C15-Q15</f>
        <v>16627915</v>
      </c>
      <c r="F15" s="37">
        <f>SUM(F16:F25)</f>
        <v>35806041.5</v>
      </c>
      <c r="G15" s="37">
        <f>SUM(G16:G25)</f>
        <v>16393061</v>
      </c>
      <c r="H15" s="37">
        <f aca="true" t="shared" si="8" ref="H15:W15">SUM(H16:H25)</f>
        <v>355312</v>
      </c>
      <c r="I15" s="37">
        <f t="shared" si="8"/>
        <v>114221</v>
      </c>
      <c r="J15" s="37">
        <f t="shared" si="8"/>
        <v>273615</v>
      </c>
      <c r="K15" s="37">
        <f t="shared" si="8"/>
        <v>11364</v>
      </c>
      <c r="L15" s="37">
        <f t="shared" si="8"/>
        <v>366691</v>
      </c>
      <c r="M15" s="37">
        <f t="shared" si="8"/>
        <v>7533</v>
      </c>
      <c r="N15" s="37">
        <f t="shared" si="8"/>
        <v>0</v>
      </c>
      <c r="O15" s="37">
        <f t="shared" si="8"/>
        <v>0</v>
      </c>
      <c r="P15" s="37">
        <f t="shared" si="8"/>
        <v>0</v>
      </c>
      <c r="Q15" s="37">
        <f t="shared" si="8"/>
        <v>0</v>
      </c>
      <c r="R15" s="37">
        <f>SUM(R16:R25)</f>
        <v>222112.5</v>
      </c>
      <c r="S15" s="37">
        <f>SUM(S16:S25)</f>
        <v>101736</v>
      </c>
      <c r="T15" s="37">
        <f t="shared" si="8"/>
        <v>0</v>
      </c>
      <c r="U15" s="37">
        <f t="shared" si="8"/>
        <v>0</v>
      </c>
      <c r="V15" s="37">
        <f t="shared" si="8"/>
        <v>0</v>
      </c>
      <c r="W15" s="37">
        <f t="shared" si="8"/>
        <v>0</v>
      </c>
      <c r="X15" s="79" t="s">
        <v>44</v>
      </c>
      <c r="Y15" s="79">
        <v>3292816</v>
      </c>
    </row>
    <row r="16" spans="1:25" ht="12.75" customHeight="1">
      <c r="A16" s="16" t="s">
        <v>45</v>
      </c>
      <c r="B16" s="88">
        <f t="shared" si="5"/>
        <v>972000</v>
      </c>
      <c r="C16" s="88">
        <f t="shared" si="3"/>
        <v>436716</v>
      </c>
      <c r="D16" s="37">
        <f t="shared" si="6"/>
        <v>972000</v>
      </c>
      <c r="E16" s="37">
        <f t="shared" si="7"/>
        <v>436716</v>
      </c>
      <c r="F16" s="61">
        <f>'[18]Сст1кв'!$E$11</f>
        <v>972000</v>
      </c>
      <c r="G16" s="61">
        <f>'[18]Сст1кв'!$G$11</f>
        <v>436716</v>
      </c>
      <c r="H16" s="38">
        <f>'[1]Сст1кв'!E11</f>
        <v>0</v>
      </c>
      <c r="I16" s="38">
        <f>'[1]Сст1кв'!G11</f>
        <v>0</v>
      </c>
      <c r="J16" s="38">
        <f>'[2]Сст1кв'!E11</f>
        <v>0</v>
      </c>
      <c r="K16" s="38">
        <f>'[2]Сст1кв'!G11</f>
        <v>0</v>
      </c>
      <c r="L16" s="38">
        <f>'[3]Сст1кв'!E11</f>
        <v>0</v>
      </c>
      <c r="M16" s="38">
        <f>'[3]Сст1кв'!G11</f>
        <v>0</v>
      </c>
      <c r="N16" s="38">
        <f>'[4]Сст1кв'!E11</f>
        <v>0</v>
      </c>
      <c r="O16" s="38">
        <f>'[4]Сст1кв'!G11</f>
        <v>0</v>
      </c>
      <c r="P16" s="61">
        <f>'[15]Сст1кв'!F11</f>
        <v>0</v>
      </c>
      <c r="Q16" s="61">
        <f>'[15]Сст1кв'!D11</f>
        <v>0</v>
      </c>
      <c r="R16" s="61">
        <f>'[13]Сст1кв'!B11</f>
        <v>0</v>
      </c>
      <c r="S16" s="61">
        <f>'[13]Сст1кв'!C11</f>
        <v>0</v>
      </c>
      <c r="T16" s="38">
        <f>'[5]Сст01'!E11</f>
        <v>0</v>
      </c>
      <c r="U16" s="38">
        <f>'[5]Сст01'!G11</f>
        <v>0</v>
      </c>
      <c r="V16" s="38">
        <f>'[6]Сст01'!E11</f>
        <v>0</v>
      </c>
      <c r="W16" s="38">
        <f>'[6]Сст01'!G11</f>
        <v>0</v>
      </c>
      <c r="X16" s="79" t="s">
        <v>45</v>
      </c>
      <c r="Y16" s="79">
        <v>7095</v>
      </c>
    </row>
    <row r="17" spans="1:25" ht="12.75" customHeight="1">
      <c r="A17" s="16" t="s">
        <v>46</v>
      </c>
      <c r="B17" s="88">
        <f t="shared" si="5"/>
        <v>2987706</v>
      </c>
      <c r="C17" s="88">
        <f t="shared" si="3"/>
        <v>854918</v>
      </c>
      <c r="D17" s="37">
        <f t="shared" si="6"/>
        <v>2987706</v>
      </c>
      <c r="E17" s="37">
        <f t="shared" si="7"/>
        <v>854918</v>
      </c>
      <c r="F17" s="61">
        <f>'[18]Сст1кв'!$E$12</f>
        <v>2781658</v>
      </c>
      <c r="G17" s="61">
        <f>'[18]Сст1кв'!$G$12</f>
        <v>850598</v>
      </c>
      <c r="H17" s="38">
        <f>'[1]Сст1кв'!E12</f>
        <v>119653</v>
      </c>
      <c r="I17" s="38">
        <f>'[1]Сст1кв'!G12</f>
        <v>3401</v>
      </c>
      <c r="J17" s="38">
        <f>'[2]Сст1кв'!E12</f>
        <v>35025</v>
      </c>
      <c r="K17" s="38">
        <f>'[2]Сст1кв'!G12</f>
        <v>634</v>
      </c>
      <c r="L17" s="38">
        <f>'[3]Сст1кв'!E12</f>
        <v>51370</v>
      </c>
      <c r="M17" s="38">
        <f>'[3]Сст1кв'!G12</f>
        <v>285</v>
      </c>
      <c r="N17" s="38">
        <f>'[4]Сст1кв'!E12</f>
        <v>0</v>
      </c>
      <c r="O17" s="38">
        <f>'[4]Сст1кв'!G12</f>
        <v>0</v>
      </c>
      <c r="P17" s="61">
        <f>'[15]Сст1кв'!F12</f>
        <v>0</v>
      </c>
      <c r="Q17" s="61">
        <f>'[15]Сст1кв'!D12</f>
        <v>0</v>
      </c>
      <c r="R17" s="61">
        <f>'[13]Сст1кв'!B12</f>
        <v>0</v>
      </c>
      <c r="S17" s="61">
        <f>'[13]Сст1кв'!C12</f>
        <v>0</v>
      </c>
      <c r="T17" s="38">
        <f>'[5]Сст01'!E12</f>
        <v>0</v>
      </c>
      <c r="U17" s="38">
        <f>'[5]Сст01'!G12</f>
        <v>0</v>
      </c>
      <c r="V17" s="38">
        <f>'[6]Сст01'!E12</f>
        <v>0</v>
      </c>
      <c r="W17" s="38">
        <f>'[6]Сст01'!G12</f>
        <v>0</v>
      </c>
      <c r="X17" s="79" t="s">
        <v>46</v>
      </c>
      <c r="Y17" s="79">
        <v>334846</v>
      </c>
    </row>
    <row r="18" spans="1:25" ht="12.75" customHeight="1">
      <c r="A18" s="16" t="s">
        <v>47</v>
      </c>
      <c r="B18" s="88">
        <f t="shared" si="5"/>
        <v>1388302</v>
      </c>
      <c r="C18" s="88">
        <f t="shared" si="3"/>
        <v>302902</v>
      </c>
      <c r="D18" s="37">
        <f t="shared" si="6"/>
        <v>1388302</v>
      </c>
      <c r="E18" s="37">
        <f t="shared" si="7"/>
        <v>302902</v>
      </c>
      <c r="F18" s="61">
        <f>'[18]Сст1кв'!$E$13</f>
        <v>1182254</v>
      </c>
      <c r="G18" s="61">
        <f>'[18]Сст1кв'!$G$13</f>
        <v>301815</v>
      </c>
      <c r="H18" s="38">
        <f>'[1]Сст1кв'!E13</f>
        <v>119653</v>
      </c>
      <c r="I18" s="38">
        <f>'[1]Сст1кв'!G13</f>
        <v>871</v>
      </c>
      <c r="J18" s="38">
        <f>'[2]Сст1кв'!E13</f>
        <v>35025</v>
      </c>
      <c r="K18" s="38">
        <f>'[2]Сст1кв'!G13</f>
        <v>146</v>
      </c>
      <c r="L18" s="38">
        <f>'[3]Сст1кв'!E13</f>
        <v>51370</v>
      </c>
      <c r="M18" s="38">
        <f>'[3]Сст1кв'!G13</f>
        <v>70</v>
      </c>
      <c r="N18" s="38">
        <f>'[4]Сст1кв'!E13</f>
        <v>0</v>
      </c>
      <c r="O18" s="38">
        <f>'[4]Сст1кв'!G13</f>
        <v>0</v>
      </c>
      <c r="P18" s="61">
        <f>'[15]Сст1кв'!F13</f>
        <v>0</v>
      </c>
      <c r="Q18" s="61">
        <f>'[15]Сст1кв'!D13</f>
        <v>0</v>
      </c>
      <c r="R18" s="61">
        <f>'[13]Сст1кв'!B13</f>
        <v>0</v>
      </c>
      <c r="S18" s="61">
        <f>'[13]Сст1кв'!D13</f>
        <v>0</v>
      </c>
      <c r="T18" s="38">
        <f>'[5]Сст01'!E13</f>
        <v>0</v>
      </c>
      <c r="U18" s="38">
        <f>'[5]Сст01'!G13</f>
        <v>0</v>
      </c>
      <c r="V18" s="38">
        <f>'[6]Сст01'!E13</f>
        <v>0</v>
      </c>
      <c r="W18" s="38">
        <f>'[6]Сст01'!G13</f>
        <v>0</v>
      </c>
      <c r="X18" s="79" t="s">
        <v>47</v>
      </c>
      <c r="Y18" s="79">
        <v>18403</v>
      </c>
    </row>
    <row r="19" spans="1:25" ht="12.75" customHeight="1">
      <c r="A19" s="16" t="s">
        <v>48</v>
      </c>
      <c r="B19" s="88">
        <f t="shared" si="5"/>
        <v>14759359</v>
      </c>
      <c r="C19" s="88">
        <f t="shared" si="3"/>
        <v>5569329</v>
      </c>
      <c r="D19" s="37">
        <f t="shared" si="6"/>
        <v>14759359</v>
      </c>
      <c r="E19" s="37">
        <f t="shared" si="7"/>
        <v>5569329</v>
      </c>
      <c r="F19" s="61">
        <f>'[18]Сст1кв'!$E$14</f>
        <v>14451636</v>
      </c>
      <c r="G19" s="61">
        <f>'[18]Сст1кв'!$G$14</f>
        <v>5470627</v>
      </c>
      <c r="H19" s="38">
        <f>'[1]Сст1кв'!E14</f>
        <v>55479</v>
      </c>
      <c r="I19" s="38">
        <f>'[1]Сст1кв'!G14</f>
        <v>26943</v>
      </c>
      <c r="J19" s="38">
        <f>'[2]Сст1кв'!E14</f>
        <v>79325</v>
      </c>
      <c r="K19" s="38">
        <f>'[2]Сст1кв'!G14</f>
        <v>5500</v>
      </c>
      <c r="L19" s="38">
        <f>'[3]Сст1кв'!E14</f>
        <v>108076</v>
      </c>
      <c r="M19" s="38">
        <f>'[3]Сст1кв'!G14</f>
        <v>3736</v>
      </c>
      <c r="N19" s="38">
        <f>'[4]Сст1кв'!E14</f>
        <v>0</v>
      </c>
      <c r="O19" s="38">
        <f>'[4]Сст1кв'!G14</f>
        <v>0</v>
      </c>
      <c r="P19" s="61">
        <f>'[15]Сст1кв'!F14</f>
        <v>0</v>
      </c>
      <c r="Q19" s="61">
        <f>'[15]Сст1кв'!D14</f>
        <v>0</v>
      </c>
      <c r="R19" s="61">
        <f>'[13]Сст1кв'!C14</f>
        <v>64843</v>
      </c>
      <c r="S19" s="61">
        <f>'[13]Сст1кв'!D14</f>
        <v>62523</v>
      </c>
      <c r="T19" s="38">
        <f>'[5]Сст01'!E14</f>
        <v>0</v>
      </c>
      <c r="U19" s="38">
        <f>'[5]Сст01'!G14</f>
        <v>0</v>
      </c>
      <c r="V19" s="38">
        <f>'[6]Сст01'!E14</f>
        <v>0</v>
      </c>
      <c r="W19" s="38">
        <f>'[6]Сст01'!G14</f>
        <v>0</v>
      </c>
      <c r="X19" s="79" t="s">
        <v>48</v>
      </c>
      <c r="Y19" s="79">
        <v>1005292</v>
      </c>
    </row>
    <row r="20" spans="1:25" ht="12.75" customHeight="1">
      <c r="A20" s="16" t="s">
        <v>49</v>
      </c>
      <c r="B20" s="88">
        <f t="shared" si="5"/>
        <v>1262334</v>
      </c>
      <c r="C20" s="88">
        <f t="shared" si="3"/>
        <v>680954</v>
      </c>
      <c r="D20" s="37">
        <f t="shared" si="6"/>
        <v>1262334</v>
      </c>
      <c r="E20" s="37">
        <f t="shared" si="7"/>
        <v>680954</v>
      </c>
      <c r="F20" s="61">
        <f>'[18]Сст1кв'!$E$15</f>
        <v>1235594</v>
      </c>
      <c r="G20" s="61">
        <f>'[18]Сст1кв'!$G$15</f>
        <v>660453</v>
      </c>
      <c r="H20" s="38">
        <f>'[1]Сст1кв'!E15</f>
        <v>4510</v>
      </c>
      <c r="I20" s="38">
        <f>'[1]Сст1кв'!G15</f>
        <v>17663</v>
      </c>
      <c r="J20" s="38">
        <f>'[2]Сст1кв'!E15</f>
        <v>5460</v>
      </c>
      <c r="K20" s="38">
        <f>'[2]Сст1кв'!G15</f>
        <v>1078</v>
      </c>
      <c r="L20" s="38">
        <f>'[3]Сст1кв'!E15</f>
        <v>15055</v>
      </c>
      <c r="M20" s="38">
        <f>'[3]Сст1кв'!G15</f>
        <v>594</v>
      </c>
      <c r="N20" s="38">
        <f>'[4]Сст1кв'!E15</f>
        <v>0</v>
      </c>
      <c r="O20" s="38">
        <f>'[4]Сст1кв'!G15</f>
        <v>0</v>
      </c>
      <c r="P20" s="61">
        <f>'[15]Сст1кв'!F15</f>
        <v>0</v>
      </c>
      <c r="Q20" s="61">
        <f>'[15]Сст1кв'!D15</f>
        <v>0</v>
      </c>
      <c r="R20" s="61">
        <f>'[13]Сст1кв'!C15</f>
        <v>1715</v>
      </c>
      <c r="S20" s="61">
        <f>'[13]Сст1кв'!$D$15</f>
        <v>1166</v>
      </c>
      <c r="T20" s="38">
        <f>'[5]Сст01'!E15</f>
        <v>0</v>
      </c>
      <c r="U20" s="38">
        <f>'[5]Сст01'!G15</f>
        <v>0</v>
      </c>
      <c r="V20" s="38">
        <f>'[6]Сст01'!E15</f>
        <v>0</v>
      </c>
      <c r="W20" s="38">
        <f>'[6]Сст01'!G15</f>
        <v>0</v>
      </c>
      <c r="X20" s="79" t="s">
        <v>49</v>
      </c>
      <c r="Y20" s="79">
        <v>133215</v>
      </c>
    </row>
    <row r="21" spans="1:25" ht="12.75" customHeight="1">
      <c r="A21" s="16" t="s">
        <v>50</v>
      </c>
      <c r="B21" s="88">
        <f t="shared" si="5"/>
        <v>8714507</v>
      </c>
      <c r="C21" s="88">
        <f t="shared" si="3"/>
        <v>4772504</v>
      </c>
      <c r="D21" s="37">
        <f t="shared" si="6"/>
        <v>8714507</v>
      </c>
      <c r="E21" s="37">
        <f t="shared" si="7"/>
        <v>4772504</v>
      </c>
      <c r="F21" s="61">
        <f>'[18]Сст1кв'!$E$16</f>
        <v>8474321</v>
      </c>
      <c r="G21" s="61">
        <f>'[18]Сст1кв'!$G$16</f>
        <v>4700750</v>
      </c>
      <c r="H21" s="38">
        <f>'[1]Сст1кв'!E16</f>
        <v>37997</v>
      </c>
      <c r="I21" s="38">
        <f>'[1]Сст1кв'!G16</f>
        <v>64451</v>
      </c>
      <c r="J21" s="38">
        <f>'[2]Сст1кв'!E16</f>
        <v>84262</v>
      </c>
      <c r="K21" s="38">
        <f>'[2]Сст1кв'!G16</f>
        <v>3771</v>
      </c>
      <c r="L21" s="38">
        <f>'[3]Сст1кв'!E16</f>
        <v>101216</v>
      </c>
      <c r="M21" s="38">
        <f>'[3]Сст1кв'!G16</f>
        <v>2632</v>
      </c>
      <c r="N21" s="38">
        <f>'[4]Сст1кв'!E16</f>
        <v>0</v>
      </c>
      <c r="O21" s="38">
        <f>'[4]Сст1кв'!G16</f>
        <v>0</v>
      </c>
      <c r="P21" s="61">
        <f>'[15]Сст1кв'!F16</f>
        <v>0</v>
      </c>
      <c r="Q21" s="61">
        <f>'[15]Сст1кв'!D16</f>
        <v>0</v>
      </c>
      <c r="R21" s="61">
        <f>'[13]Сст1кв'!C16</f>
        <v>16711</v>
      </c>
      <c r="S21" s="61">
        <f>'[13]Сст1кв'!$D$16</f>
        <v>900</v>
      </c>
      <c r="T21" s="38">
        <f>'[5]Сст01'!E16</f>
        <v>0</v>
      </c>
      <c r="U21" s="38">
        <f>'[5]Сст01'!G16</f>
        <v>0</v>
      </c>
      <c r="V21" s="38">
        <f>'[6]Сст01'!E16</f>
        <v>0</v>
      </c>
      <c r="W21" s="38">
        <f>'[6]Сст01'!G16</f>
        <v>0</v>
      </c>
      <c r="X21" s="79" t="s">
        <v>50</v>
      </c>
      <c r="Y21" s="79">
        <v>1165148</v>
      </c>
    </row>
    <row r="22" spans="1:25" ht="12.75" customHeight="1">
      <c r="A22" s="16" t="s">
        <v>51</v>
      </c>
      <c r="B22" s="88">
        <f t="shared" si="5"/>
        <v>6898191</v>
      </c>
      <c r="C22" s="88">
        <f t="shared" si="3"/>
        <v>1132018</v>
      </c>
      <c r="D22" s="37">
        <f t="shared" si="6"/>
        <v>6898191</v>
      </c>
      <c r="E22" s="37">
        <f t="shared" si="7"/>
        <v>1132018</v>
      </c>
      <c r="F22" s="61">
        <f>'[18]Сст1кв'!$E$17</f>
        <v>6674860.5</v>
      </c>
      <c r="G22" s="61">
        <f>'[18]Сст1кв'!$G$17</f>
        <v>1102153</v>
      </c>
      <c r="H22" s="38">
        <f>'[1]Сст1кв'!E17</f>
        <v>18020</v>
      </c>
      <c r="I22" s="38">
        <f>'[1]Сст1кв'!G17</f>
        <v>891</v>
      </c>
      <c r="J22" s="38">
        <f>'[2]Сст1кв'!E17</f>
        <v>32208</v>
      </c>
      <c r="K22" s="38">
        <f>'[2]Сст1кв'!G17</f>
        <v>234</v>
      </c>
      <c r="L22" s="38">
        <f>'[3]Сст1кв'!E17</f>
        <v>34359</v>
      </c>
      <c r="M22" s="38">
        <f>'[3]Сст1кв'!G17</f>
        <v>215</v>
      </c>
      <c r="N22" s="38">
        <f>'[4]Сст1кв'!E17</f>
        <v>0</v>
      </c>
      <c r="O22" s="38">
        <f>'[4]Сст1кв'!G17</f>
        <v>0</v>
      </c>
      <c r="P22" s="61">
        <f>'[15]Сст1кв'!F17</f>
        <v>0</v>
      </c>
      <c r="Q22" s="61">
        <f>'[15]Сст1кв'!D17</f>
        <v>0</v>
      </c>
      <c r="R22" s="61">
        <f>'[13]Сст1кв'!C17</f>
        <v>138743.5</v>
      </c>
      <c r="S22" s="61">
        <f>'[13]Сст1кв'!$D$17</f>
        <v>28525</v>
      </c>
      <c r="T22" s="38">
        <f>'[5]Сст01'!E17</f>
        <v>0</v>
      </c>
      <c r="U22" s="38">
        <f>'[5]Сст01'!G17</f>
        <v>0</v>
      </c>
      <c r="V22" s="38">
        <f>'[6]Сст01'!E17</f>
        <v>0</v>
      </c>
      <c r="W22" s="38">
        <f>'[6]Сст01'!G17</f>
        <v>0</v>
      </c>
      <c r="X22" s="79" t="s">
        <v>51</v>
      </c>
      <c r="Y22" s="79">
        <v>284629</v>
      </c>
    </row>
    <row r="23" spans="1:25" ht="12.75" customHeight="1">
      <c r="A23" s="16" t="s">
        <v>52</v>
      </c>
      <c r="B23" s="88">
        <f t="shared" si="5"/>
        <v>41373</v>
      </c>
      <c r="C23" s="88">
        <f t="shared" si="3"/>
        <v>553681</v>
      </c>
      <c r="D23" s="37">
        <f t="shared" si="6"/>
        <v>41373</v>
      </c>
      <c r="E23" s="37">
        <f t="shared" si="7"/>
        <v>553681</v>
      </c>
      <c r="F23" s="61">
        <f>'[18]Сст1кв'!$E$18</f>
        <v>33718</v>
      </c>
      <c r="G23" s="61">
        <f>'[18]Сст1кв'!$G$18</f>
        <v>553678</v>
      </c>
      <c r="H23" s="38">
        <f>'[1]Сст1кв'!E18</f>
        <v>0</v>
      </c>
      <c r="I23" s="38">
        <f>'[1]Сст1кв'!G18</f>
        <v>1</v>
      </c>
      <c r="J23" s="38">
        <f>'[2]Сст1кв'!E18</f>
        <v>2310</v>
      </c>
      <c r="K23" s="38">
        <f>'[2]Сст1кв'!G18</f>
        <v>1</v>
      </c>
      <c r="L23" s="38">
        <f>'[3]Сст1кв'!E18</f>
        <v>5245</v>
      </c>
      <c r="M23" s="38">
        <f>'[3]Сст1кв'!G18</f>
        <v>1</v>
      </c>
      <c r="N23" s="38">
        <f>'[4]Сст1кв'!E18</f>
        <v>0</v>
      </c>
      <c r="O23" s="38">
        <f>'[4]Сст1кв'!G18</f>
        <v>0</v>
      </c>
      <c r="P23" s="61">
        <f>'[15]Сст1кв'!F18</f>
        <v>0</v>
      </c>
      <c r="Q23" s="61">
        <f>'[15]Сст1кв'!D18</f>
        <v>0</v>
      </c>
      <c r="R23" s="61">
        <f>'[13]Сст1кв'!C18</f>
        <v>100</v>
      </c>
      <c r="S23" s="61">
        <f>'[13]Сст1кв'!$D$18</f>
        <v>0</v>
      </c>
      <c r="T23" s="38">
        <f>'[5]Сст01'!E18</f>
        <v>0</v>
      </c>
      <c r="U23" s="38">
        <f>'[5]Сст01'!G18</f>
        <v>0</v>
      </c>
      <c r="V23" s="38">
        <f>'[6]Сст01'!E18</f>
        <v>0</v>
      </c>
      <c r="W23" s="38">
        <f>'[6]Сст01'!G18</f>
        <v>0</v>
      </c>
      <c r="X23" s="79" t="s">
        <v>52</v>
      </c>
      <c r="Y23" s="79">
        <v>5878</v>
      </c>
    </row>
    <row r="24" spans="1:25" ht="12.75" customHeight="1">
      <c r="A24" s="16" t="s">
        <v>53</v>
      </c>
      <c r="B24" s="88">
        <f t="shared" si="5"/>
        <v>0</v>
      </c>
      <c r="C24" s="88">
        <f t="shared" si="3"/>
        <v>2324893</v>
      </c>
      <c r="D24" s="37">
        <f t="shared" si="6"/>
        <v>0</v>
      </c>
      <c r="E24" s="37">
        <f t="shared" si="7"/>
        <v>2324893</v>
      </c>
      <c r="F24" s="61">
        <f>'[18]Сст1кв'!$E$19</f>
        <v>0</v>
      </c>
      <c r="G24" s="61">
        <f>'[18]Сст1кв'!$G$19</f>
        <v>2316271</v>
      </c>
      <c r="H24" s="38">
        <f>'[1]Сст1кв'!E19</f>
        <v>0</v>
      </c>
      <c r="I24" s="38">
        <f>'[1]Сст1кв'!G19</f>
        <v>0</v>
      </c>
      <c r="J24" s="38">
        <f>'[2]Сст1кв'!E19</f>
        <v>0</v>
      </c>
      <c r="K24" s="38">
        <f>'[2]Сст1кв'!G19</f>
        <v>0</v>
      </c>
      <c r="L24" s="38">
        <f>'[3]Сст1кв'!E19</f>
        <v>0</v>
      </c>
      <c r="M24" s="38">
        <f>'[3]Сст1кв'!G19</f>
        <v>0</v>
      </c>
      <c r="N24" s="38">
        <f>'[4]Сст1кв'!E19</f>
        <v>0</v>
      </c>
      <c r="O24" s="38">
        <f>'[4]Сст1кв'!G19</f>
        <v>0</v>
      </c>
      <c r="P24" s="61">
        <f>'[15]Сст1кв'!F19</f>
        <v>0</v>
      </c>
      <c r="Q24" s="61">
        <f>'[15]Сст1кв'!D19</f>
        <v>0</v>
      </c>
      <c r="R24" s="61">
        <f>'[13]Сст1кв'!C19</f>
        <v>0</v>
      </c>
      <c r="S24" s="61">
        <f>'[13]Сст1кв'!$D$19</f>
        <v>8622</v>
      </c>
      <c r="T24" s="38">
        <f>'[5]Сст01'!E19</f>
        <v>0</v>
      </c>
      <c r="U24" s="38">
        <f>'[5]Сст01'!G19</f>
        <v>0</v>
      </c>
      <c r="V24" s="38">
        <f>'[6]Сст01'!E19</f>
        <v>0</v>
      </c>
      <c r="W24" s="38">
        <f>'[6]Сст01'!G19</f>
        <v>0</v>
      </c>
      <c r="X24" s="79" t="s">
        <v>53</v>
      </c>
      <c r="Y24" s="79">
        <v>257920</v>
      </c>
    </row>
    <row r="25" spans="1:25" ht="12.75" customHeight="1">
      <c r="A25" s="15" t="s">
        <v>54</v>
      </c>
      <c r="B25" s="88">
        <f t="shared" si="5"/>
        <v>0</v>
      </c>
      <c r="C25" s="88">
        <f t="shared" si="3"/>
        <v>0</v>
      </c>
      <c r="D25" s="37">
        <f t="shared" si="6"/>
        <v>0</v>
      </c>
      <c r="E25" s="37">
        <f t="shared" si="7"/>
        <v>0</v>
      </c>
      <c r="F25" s="61">
        <f>'[18]Сст1кв'!$E$20</f>
        <v>0</v>
      </c>
      <c r="G25" s="61">
        <f>'[18]Сст1кв'!$G$20</f>
        <v>0</v>
      </c>
      <c r="H25" s="38">
        <f>'[1]Сст1кв'!E20</f>
        <v>0</v>
      </c>
      <c r="I25" s="38">
        <f>'[1]Сст1кв'!G20</f>
        <v>0</v>
      </c>
      <c r="J25" s="38">
        <f>'[2]Сст1кв'!E20</f>
        <v>0</v>
      </c>
      <c r="K25" s="38">
        <f>'[2]Сст1кв'!G20</f>
        <v>0</v>
      </c>
      <c r="L25" s="38">
        <f>'[3]Сст1кв'!E20</f>
        <v>0</v>
      </c>
      <c r="M25" s="38">
        <f>'[3]Сст1кв'!G20</f>
        <v>0</v>
      </c>
      <c r="N25" s="38">
        <f>'[4]Сст1кв'!E20</f>
        <v>0</v>
      </c>
      <c r="O25" s="38">
        <f>'[4]Сст1кв'!G20</f>
        <v>0</v>
      </c>
      <c r="P25" s="61">
        <f>'[15]Сст1кв'!F20</f>
        <v>0</v>
      </c>
      <c r="Q25" s="61">
        <f>'[15]Сст1кв'!D20</f>
        <v>0</v>
      </c>
      <c r="R25" s="61">
        <f>'[13]Сст1кв'!C20</f>
        <v>0</v>
      </c>
      <c r="S25" s="61">
        <f>'[13]Сст1кв'!D20</f>
        <v>0</v>
      </c>
      <c r="T25" s="38">
        <f>'[5]Сст01'!E20</f>
        <v>0</v>
      </c>
      <c r="U25" s="38">
        <f>'[5]Сст01'!G20</f>
        <v>0</v>
      </c>
      <c r="V25" s="38">
        <f>'[6]Сст01'!E20</f>
        <v>0</v>
      </c>
      <c r="W25" s="38">
        <f>'[6]Сст01'!G20</f>
        <v>0</v>
      </c>
      <c r="X25" s="79" t="s">
        <v>54</v>
      </c>
      <c r="Y25" s="79">
        <v>80390</v>
      </c>
    </row>
    <row r="26" spans="1:25" ht="12.75" customHeight="1">
      <c r="A26" s="15" t="s">
        <v>55</v>
      </c>
      <c r="B26" s="88">
        <f t="shared" si="5"/>
        <v>13449835.000000002</v>
      </c>
      <c r="C26" s="88">
        <f t="shared" si="3"/>
        <v>13846997</v>
      </c>
      <c r="D26" s="37">
        <f t="shared" si="6"/>
        <v>13449835.000000002</v>
      </c>
      <c r="E26" s="37">
        <f t="shared" si="7"/>
        <v>13846997</v>
      </c>
      <c r="F26" s="69">
        <f aca="true" t="shared" si="9" ref="F26:W26">F27+F44</f>
        <v>13439025.000000002</v>
      </c>
      <c r="G26" s="39">
        <f t="shared" si="9"/>
        <v>13434140</v>
      </c>
      <c r="H26" s="39">
        <f t="shared" si="9"/>
        <v>0</v>
      </c>
      <c r="I26" s="39">
        <f t="shared" si="9"/>
        <v>344104</v>
      </c>
      <c r="J26" s="39">
        <f t="shared" si="9"/>
        <v>3990</v>
      </c>
      <c r="K26" s="39">
        <f t="shared" si="9"/>
        <v>47932</v>
      </c>
      <c r="L26" s="39">
        <f t="shared" si="9"/>
        <v>6820</v>
      </c>
      <c r="M26" s="39">
        <f t="shared" si="9"/>
        <v>20821</v>
      </c>
      <c r="N26" s="39">
        <f t="shared" si="9"/>
        <v>0</v>
      </c>
      <c r="O26" s="39">
        <f t="shared" si="9"/>
        <v>0</v>
      </c>
      <c r="P26" s="39">
        <f t="shared" si="9"/>
        <v>0</v>
      </c>
      <c r="Q26" s="39">
        <f t="shared" si="9"/>
        <v>0</v>
      </c>
      <c r="R26" s="39">
        <f t="shared" si="9"/>
        <v>0</v>
      </c>
      <c r="S26" s="39">
        <f t="shared" si="9"/>
        <v>0</v>
      </c>
      <c r="T26" s="39">
        <f t="shared" si="9"/>
        <v>0</v>
      </c>
      <c r="U26" s="39">
        <f t="shared" si="9"/>
        <v>0</v>
      </c>
      <c r="V26" s="39">
        <f t="shared" si="9"/>
        <v>0</v>
      </c>
      <c r="W26" s="39">
        <f t="shared" si="9"/>
        <v>0</v>
      </c>
      <c r="X26" s="79" t="s">
        <v>55</v>
      </c>
      <c r="Y26" s="79">
        <v>7722</v>
      </c>
    </row>
    <row r="27" spans="1:25" ht="12.75" customHeight="1">
      <c r="A27" s="15" t="s">
        <v>56</v>
      </c>
      <c r="B27" s="88">
        <f t="shared" si="5"/>
        <v>13449835.000000002</v>
      </c>
      <c r="C27" s="88">
        <f t="shared" si="3"/>
        <v>13846997</v>
      </c>
      <c r="D27" s="37">
        <f t="shared" si="6"/>
        <v>13449835.000000002</v>
      </c>
      <c r="E27" s="37">
        <f t="shared" si="7"/>
        <v>13846997</v>
      </c>
      <c r="F27" s="68">
        <f aca="true" t="shared" si="10" ref="F27:W27">SUM(F28:F41)+F43</f>
        <v>13439025.000000002</v>
      </c>
      <c r="G27" s="40">
        <f t="shared" si="10"/>
        <v>13434140</v>
      </c>
      <c r="H27" s="40">
        <f t="shared" si="10"/>
        <v>0</v>
      </c>
      <c r="I27" s="40">
        <f t="shared" si="10"/>
        <v>344104</v>
      </c>
      <c r="J27" s="40">
        <f t="shared" si="10"/>
        <v>3990</v>
      </c>
      <c r="K27" s="40">
        <f t="shared" si="10"/>
        <v>47932</v>
      </c>
      <c r="L27" s="40">
        <f t="shared" si="10"/>
        <v>6820</v>
      </c>
      <c r="M27" s="40">
        <f t="shared" si="10"/>
        <v>20821</v>
      </c>
      <c r="N27" s="40">
        <f t="shared" si="10"/>
        <v>0</v>
      </c>
      <c r="O27" s="40">
        <f t="shared" si="10"/>
        <v>0</v>
      </c>
      <c r="P27" s="40">
        <f t="shared" si="10"/>
        <v>0</v>
      </c>
      <c r="Q27" s="40">
        <f t="shared" si="10"/>
        <v>0</v>
      </c>
      <c r="R27" s="40">
        <f t="shared" si="10"/>
        <v>0</v>
      </c>
      <c r="S27" s="40">
        <f t="shared" si="10"/>
        <v>0</v>
      </c>
      <c r="T27" s="40">
        <f t="shared" si="10"/>
        <v>0</v>
      </c>
      <c r="U27" s="40">
        <f t="shared" si="10"/>
        <v>0</v>
      </c>
      <c r="V27" s="40">
        <f t="shared" si="10"/>
        <v>0</v>
      </c>
      <c r="W27" s="40">
        <f t="shared" si="10"/>
        <v>0</v>
      </c>
      <c r="X27" s="79" t="s">
        <v>56</v>
      </c>
      <c r="Y27" s="79">
        <v>7722</v>
      </c>
    </row>
    <row r="28" spans="1:25" ht="12.75" customHeight="1">
      <c r="A28" s="16" t="s">
        <v>288</v>
      </c>
      <c r="B28" s="88">
        <f t="shared" si="5"/>
        <v>0</v>
      </c>
      <c r="C28" s="88">
        <f t="shared" si="3"/>
        <v>376430</v>
      </c>
      <c r="D28" s="37">
        <f t="shared" si="6"/>
        <v>0</v>
      </c>
      <c r="E28" s="37">
        <f t="shared" si="7"/>
        <v>376430</v>
      </c>
      <c r="F28" s="61">
        <f>'[18]Сст1кв'!E23</f>
        <v>0</v>
      </c>
      <c r="G28" s="61">
        <f>'[18]Сст1кв'!G23</f>
        <v>376430</v>
      </c>
      <c r="H28" s="38">
        <f>'[1]Сст1кв'!E23</f>
        <v>0</v>
      </c>
      <c r="I28" s="38">
        <f>'[1]Сст1кв'!G23</f>
        <v>0</v>
      </c>
      <c r="J28" s="38">
        <f>'[2]Сст1кв'!E23</f>
        <v>0</v>
      </c>
      <c r="K28" s="38">
        <f>'[2]Сст1кв'!G23</f>
        <v>0</v>
      </c>
      <c r="L28" s="38">
        <f>'[3]Сст1кв'!E23</f>
        <v>0</v>
      </c>
      <c r="M28" s="38">
        <f>'[3]Сст1кв'!G23</f>
        <v>0</v>
      </c>
      <c r="N28" s="38">
        <f>'[4]Сст1кв'!E23</f>
        <v>0</v>
      </c>
      <c r="O28" s="38">
        <f>'[4]Сст1кв'!G23</f>
        <v>0</v>
      </c>
      <c r="P28" s="61">
        <f>'[15]Сст1кв'!F23</f>
        <v>0</v>
      </c>
      <c r="Q28" s="61">
        <f>'[15]Сст1кв'!D23</f>
        <v>0</v>
      </c>
      <c r="R28" s="61">
        <f>'[13]Сст1кв'!B23</f>
        <v>0</v>
      </c>
      <c r="S28" s="61">
        <f>'[13]Сст1кв'!D23</f>
        <v>0</v>
      </c>
      <c r="T28" s="38">
        <f>'[5]Сст01'!E23</f>
        <v>0</v>
      </c>
      <c r="U28" s="38">
        <f>'[5]Сст01'!G23</f>
        <v>0</v>
      </c>
      <c r="V28" s="38">
        <f>'[6]Сст01'!E23</f>
        <v>0</v>
      </c>
      <c r="W28" s="38">
        <f>'[6]Сст01'!G23</f>
        <v>0</v>
      </c>
      <c r="X28" s="79" t="s">
        <v>57</v>
      </c>
      <c r="Y28" s="79">
        <v>0</v>
      </c>
    </row>
    <row r="29" spans="1:25" ht="12.75" customHeight="1">
      <c r="A29" s="16" t="s">
        <v>289</v>
      </c>
      <c r="B29" s="88">
        <f t="shared" si="5"/>
        <v>0</v>
      </c>
      <c r="C29" s="88">
        <f t="shared" si="3"/>
        <v>12140179</v>
      </c>
      <c r="D29" s="37">
        <f t="shared" si="6"/>
        <v>0</v>
      </c>
      <c r="E29" s="37">
        <f t="shared" si="7"/>
        <v>12140179</v>
      </c>
      <c r="F29" s="61">
        <f>'[18]Сст1кв'!E24</f>
        <v>0</v>
      </c>
      <c r="G29" s="61">
        <f>'[18]Сст1кв'!G24</f>
        <v>11741876</v>
      </c>
      <c r="H29" s="38">
        <f>'[1]Сст1кв'!E24</f>
        <v>0</v>
      </c>
      <c r="I29" s="38">
        <f>'[1]Сст1кв'!G24</f>
        <v>331987</v>
      </c>
      <c r="J29" s="38">
        <f>'[2]Сст1кв'!E24</f>
        <v>0</v>
      </c>
      <c r="K29" s="38">
        <f>'[2]Сст1кв'!G24</f>
        <v>46187</v>
      </c>
      <c r="L29" s="38">
        <f>'[3]Сст1кв'!E24</f>
        <v>0</v>
      </c>
      <c r="M29" s="38">
        <f>'[3]Сст1кв'!G24</f>
        <v>20129</v>
      </c>
      <c r="N29" s="38">
        <f>'[4]Сст1кв'!E24</f>
        <v>0</v>
      </c>
      <c r="O29" s="38">
        <f>'[4]Сст1кв'!G24</f>
        <v>0</v>
      </c>
      <c r="P29" s="61">
        <f>'[15]Сст1кв'!F24</f>
        <v>0</v>
      </c>
      <c r="Q29" s="61">
        <f>'[15]Сст1кв'!D24</f>
        <v>0</v>
      </c>
      <c r="R29" s="61">
        <f>'[13]Сст1кв'!B24</f>
        <v>0</v>
      </c>
      <c r="S29" s="61">
        <f>'[13]Сст1кв'!D24</f>
        <v>0</v>
      </c>
      <c r="T29" s="38">
        <f>'[5]Сст01'!E24</f>
        <v>0</v>
      </c>
      <c r="U29" s="38">
        <f>'[5]Сст01'!G24</f>
        <v>0</v>
      </c>
      <c r="V29" s="38">
        <f>'[6]Сст01'!E24</f>
        <v>0</v>
      </c>
      <c r="W29" s="38">
        <f>'[6]Сст01'!G24</f>
        <v>0</v>
      </c>
      <c r="X29" s="79" t="s">
        <v>58</v>
      </c>
      <c r="Y29" s="79">
        <v>0</v>
      </c>
    </row>
    <row r="30" spans="1:25" ht="12.75" customHeight="1">
      <c r="A30" s="16" t="s">
        <v>290</v>
      </c>
      <c r="B30" s="88">
        <f t="shared" si="5"/>
        <v>0</v>
      </c>
      <c r="C30" s="88">
        <f t="shared" si="3"/>
        <v>193877</v>
      </c>
      <c r="D30" s="37">
        <f t="shared" si="6"/>
        <v>0</v>
      </c>
      <c r="E30" s="37">
        <f t="shared" si="7"/>
        <v>193877</v>
      </c>
      <c r="F30" s="61">
        <f>'[18]Сст1кв'!E25</f>
        <v>0</v>
      </c>
      <c r="G30" s="61">
        <f>'[18]Сст1кв'!G25</f>
        <v>193877</v>
      </c>
      <c r="H30" s="38">
        <f>'[1]Сст1кв'!E25</f>
        <v>0</v>
      </c>
      <c r="I30" s="38">
        <f>'[1]Сст1кв'!G25</f>
        <v>0</v>
      </c>
      <c r="J30" s="38">
        <f>'[2]Сст1кв'!E25</f>
        <v>0</v>
      </c>
      <c r="K30" s="38">
        <f>'[2]Сст1кв'!G25</f>
        <v>0</v>
      </c>
      <c r="L30" s="38">
        <f>'[3]Сст1кв'!E25</f>
        <v>0</v>
      </c>
      <c r="M30" s="38">
        <f>'[3]Сст1кв'!G25</f>
        <v>0</v>
      </c>
      <c r="N30" s="38">
        <f>'[4]Сст1кв'!E25</f>
        <v>0</v>
      </c>
      <c r="O30" s="38">
        <f>'[4]Сст1кв'!G25</f>
        <v>0</v>
      </c>
      <c r="P30" s="61">
        <f>'[15]Сст1кв'!F25</f>
        <v>0</v>
      </c>
      <c r="Q30" s="61">
        <f>'[15]Сст1кв'!D25</f>
        <v>0</v>
      </c>
      <c r="R30" s="61">
        <f>'[13]Сст1кв'!B25</f>
        <v>0</v>
      </c>
      <c r="S30" s="61">
        <f>'[13]Сст1кв'!D25</f>
        <v>0</v>
      </c>
      <c r="T30" s="38">
        <f>'[5]Сст01'!E25</f>
        <v>0</v>
      </c>
      <c r="U30" s="38">
        <f>'[5]Сст01'!G25</f>
        <v>0</v>
      </c>
      <c r="V30" s="38">
        <f>'[6]Сст01'!E25</f>
        <v>0</v>
      </c>
      <c r="W30" s="38">
        <f>'[6]Сст01'!G25</f>
        <v>0</v>
      </c>
      <c r="X30" s="79" t="s">
        <v>59</v>
      </c>
      <c r="Y30" s="79">
        <v>0</v>
      </c>
    </row>
    <row r="31" spans="1:25" ht="12.75" customHeight="1">
      <c r="A31" s="16" t="s">
        <v>60</v>
      </c>
      <c r="B31" s="88">
        <f t="shared" si="5"/>
        <v>0</v>
      </c>
      <c r="C31" s="88">
        <f t="shared" si="3"/>
        <v>93277</v>
      </c>
      <c r="D31" s="37">
        <f t="shared" si="6"/>
        <v>0</v>
      </c>
      <c r="E31" s="37">
        <f t="shared" si="7"/>
        <v>93277</v>
      </c>
      <c r="F31" s="61">
        <f>'[18]Сст1кв'!E26</f>
        <v>0</v>
      </c>
      <c r="G31" s="61">
        <f>'[18]Сст1кв'!G26</f>
        <v>93277</v>
      </c>
      <c r="H31" s="38">
        <f>'[1]Сст1кв'!E26</f>
        <v>0</v>
      </c>
      <c r="I31" s="38">
        <f>'[1]Сст1кв'!G26</f>
        <v>0</v>
      </c>
      <c r="J31" s="38">
        <f>'[2]Сст1кв'!E26</f>
        <v>0</v>
      </c>
      <c r="K31" s="38">
        <f>'[2]Сст1кв'!G26</f>
        <v>0</v>
      </c>
      <c r="L31" s="38">
        <f>'[3]Сст1кв'!E26</f>
        <v>0</v>
      </c>
      <c r="M31" s="38">
        <f>'[3]Сст1кв'!G26</f>
        <v>0</v>
      </c>
      <c r="N31" s="38">
        <f>'[4]Сст1кв'!E26</f>
        <v>0</v>
      </c>
      <c r="O31" s="38">
        <f>'[4]Сст1кв'!G26</f>
        <v>0</v>
      </c>
      <c r="P31" s="61">
        <f>'[15]Сст1кв'!F26</f>
        <v>0</v>
      </c>
      <c r="Q31" s="61">
        <f>'[15]Сст1кв'!D26</f>
        <v>0</v>
      </c>
      <c r="R31" s="61">
        <f>'[13]Сст1кв'!B26</f>
        <v>0</v>
      </c>
      <c r="S31" s="61">
        <f>'[13]Сст1кв'!D26</f>
        <v>0</v>
      </c>
      <c r="T31" s="38">
        <f>'[5]Сст01'!E26</f>
        <v>0</v>
      </c>
      <c r="U31" s="38">
        <f>'[5]Сст01'!G26</f>
        <v>0</v>
      </c>
      <c r="V31" s="38">
        <f>'[6]Сст01'!E26</f>
        <v>0</v>
      </c>
      <c r="W31" s="38">
        <f>'[6]Сст01'!G26</f>
        <v>0</v>
      </c>
      <c r="X31" s="79" t="s">
        <v>60</v>
      </c>
      <c r="Y31" s="79">
        <v>0</v>
      </c>
    </row>
    <row r="32" spans="1:25" ht="12.75" customHeight="1">
      <c r="A32" s="16" t="s">
        <v>291</v>
      </c>
      <c r="B32" s="88">
        <f t="shared" si="5"/>
        <v>0</v>
      </c>
      <c r="C32" s="88">
        <f t="shared" si="3"/>
        <v>0</v>
      </c>
      <c r="D32" s="37">
        <f t="shared" si="6"/>
        <v>0</v>
      </c>
      <c r="E32" s="37">
        <f t="shared" si="7"/>
        <v>0</v>
      </c>
      <c r="F32" s="61">
        <f>'[18]Сст1кв'!E27</f>
        <v>0</v>
      </c>
      <c r="G32" s="61">
        <f>'[18]Сст1кв'!G27</f>
        <v>0</v>
      </c>
      <c r="H32" s="38">
        <f>'[1]Сст1кв'!E27</f>
        <v>0</v>
      </c>
      <c r="I32" s="38">
        <f>'[1]Сст1кв'!G27</f>
        <v>0</v>
      </c>
      <c r="J32" s="38">
        <f>'[2]Сст1кв'!E27</f>
        <v>0</v>
      </c>
      <c r="K32" s="38">
        <f>'[2]Сст1кв'!G27</f>
        <v>0</v>
      </c>
      <c r="L32" s="38">
        <f>'[3]Сст1кв'!E27</f>
        <v>0</v>
      </c>
      <c r="M32" s="38">
        <f>'[3]Сст1кв'!G27</f>
        <v>0</v>
      </c>
      <c r="N32" s="38">
        <f>'[4]Сст1кв'!E27</f>
        <v>0</v>
      </c>
      <c r="O32" s="38">
        <f>'[4]Сст1кв'!G27</f>
        <v>0</v>
      </c>
      <c r="P32" s="61">
        <f>'[15]Сст1кв'!F27</f>
        <v>0</v>
      </c>
      <c r="Q32" s="61">
        <f>'[15]Сст1кв'!D27</f>
        <v>0</v>
      </c>
      <c r="R32" s="61">
        <f>'[13]Сст1кв'!B27</f>
        <v>0</v>
      </c>
      <c r="S32" s="61">
        <f>'[13]Сст1кв'!D27</f>
        <v>0</v>
      </c>
      <c r="T32" s="38">
        <f>'[5]Сст01'!E27</f>
        <v>0</v>
      </c>
      <c r="U32" s="38">
        <f>'[5]Сст01'!G27</f>
        <v>0</v>
      </c>
      <c r="V32" s="38">
        <f>'[6]Сст01'!E27</f>
        <v>0</v>
      </c>
      <c r="W32" s="38">
        <f>'[6]Сст01'!G27</f>
        <v>0</v>
      </c>
      <c r="X32" s="79" t="s">
        <v>61</v>
      </c>
      <c r="Y32" s="79">
        <v>0</v>
      </c>
    </row>
    <row r="33" spans="1:25" ht="12.75" customHeight="1">
      <c r="A33" s="16" t="s">
        <v>62</v>
      </c>
      <c r="B33" s="88">
        <f t="shared" si="5"/>
        <v>0</v>
      </c>
      <c r="C33" s="88">
        <f t="shared" si="3"/>
        <v>0</v>
      </c>
      <c r="D33" s="37">
        <f t="shared" si="6"/>
        <v>0</v>
      </c>
      <c r="E33" s="37">
        <f t="shared" si="7"/>
        <v>0</v>
      </c>
      <c r="F33" s="61">
        <f>'[18]Сст1кв'!E28</f>
        <v>0</v>
      </c>
      <c r="G33" s="61">
        <f>'[18]Сст1кв'!G28</f>
        <v>0</v>
      </c>
      <c r="H33" s="38">
        <f>'[1]Сст1кв'!E28</f>
        <v>0</v>
      </c>
      <c r="I33" s="38">
        <f>'[1]Сст1кв'!G28</f>
        <v>0</v>
      </c>
      <c r="J33" s="38">
        <f>'[2]Сст1кв'!E28</f>
        <v>0</v>
      </c>
      <c r="K33" s="38">
        <f>'[2]Сст1кв'!G28</f>
        <v>0</v>
      </c>
      <c r="L33" s="38">
        <f>'[3]Сст1кв'!E28</f>
        <v>0</v>
      </c>
      <c r="M33" s="38">
        <f>'[3]Сст1кв'!G28</f>
        <v>0</v>
      </c>
      <c r="N33" s="38">
        <f>'[4]Сст1кв'!E28</f>
        <v>0</v>
      </c>
      <c r="O33" s="38">
        <f>'[4]Сст1кв'!G28</f>
        <v>0</v>
      </c>
      <c r="P33" s="61">
        <f>'[15]Сст1кв'!F28</f>
        <v>0</v>
      </c>
      <c r="Q33" s="61">
        <f>'[15]Сст1кв'!D28</f>
        <v>0</v>
      </c>
      <c r="R33" s="61">
        <f>'[13]Сст1кв'!B28</f>
        <v>0</v>
      </c>
      <c r="S33" s="61">
        <f>'[13]Сст1кв'!D28</f>
        <v>0</v>
      </c>
      <c r="T33" s="38">
        <f>'[5]Сст01'!E28</f>
        <v>0</v>
      </c>
      <c r="U33" s="38">
        <f>'[5]Сст01'!G28</f>
        <v>0</v>
      </c>
      <c r="V33" s="38">
        <f>'[6]Сст01'!E28</f>
        <v>0</v>
      </c>
      <c r="W33" s="38">
        <f>'[6]Сст01'!G28</f>
        <v>0</v>
      </c>
      <c r="X33" s="79" t="s">
        <v>62</v>
      </c>
      <c r="Y33" s="79">
        <v>0</v>
      </c>
    </row>
    <row r="34" spans="1:25" ht="12.75" customHeight="1">
      <c r="A34" s="16" t="s">
        <v>292</v>
      </c>
      <c r="B34" s="88">
        <f t="shared" si="5"/>
        <v>0</v>
      </c>
      <c r="C34" s="88">
        <f t="shared" si="3"/>
        <v>420151</v>
      </c>
      <c r="D34" s="37">
        <f t="shared" si="6"/>
        <v>0</v>
      </c>
      <c r="E34" s="37">
        <f t="shared" si="7"/>
        <v>420151</v>
      </c>
      <c r="F34" s="61">
        <f>'[18]Сст1кв'!E29</f>
        <v>0</v>
      </c>
      <c r="G34" s="61">
        <f>'[18]Сст1кв'!G29</f>
        <v>408025</v>
      </c>
      <c r="H34" s="38">
        <f>'[1]Сст1кв'!E29</f>
        <v>0</v>
      </c>
      <c r="I34" s="38">
        <f>'[1]Сст1кв'!G29</f>
        <v>9847</v>
      </c>
      <c r="J34" s="38">
        <f>'[2]Сст1кв'!E29</f>
        <v>0</v>
      </c>
      <c r="K34" s="38">
        <f>'[2]Сст1кв'!G29</f>
        <v>1631</v>
      </c>
      <c r="L34" s="38">
        <f>'[3]Сст1кв'!E29</f>
        <v>0</v>
      </c>
      <c r="M34" s="38">
        <f>'[3]Сст1кв'!G29</f>
        <v>648</v>
      </c>
      <c r="N34" s="38">
        <f>'[4]Сст1кв'!E29</f>
        <v>0</v>
      </c>
      <c r="O34" s="38">
        <f>'[4]Сст1кв'!G29</f>
        <v>0</v>
      </c>
      <c r="P34" s="61">
        <f>'[15]Сст1кв'!F29</f>
        <v>0</v>
      </c>
      <c r="Q34" s="61">
        <f>'[15]Сст1кв'!D29</f>
        <v>0</v>
      </c>
      <c r="R34" s="61">
        <f>'[13]Сст1кв'!B29</f>
        <v>0</v>
      </c>
      <c r="S34" s="61">
        <f>'[13]Сст1кв'!D29</f>
        <v>0</v>
      </c>
      <c r="T34" s="38">
        <f>'[5]Сст01'!E29</f>
        <v>0</v>
      </c>
      <c r="U34" s="38">
        <f>'[5]Сст01'!G29</f>
        <v>0</v>
      </c>
      <c r="V34" s="38">
        <f>'[6]Сст01'!E29</f>
        <v>0</v>
      </c>
      <c r="W34" s="38">
        <f>'[6]Сст01'!G29</f>
        <v>0</v>
      </c>
      <c r="X34" s="79" t="s">
        <v>63</v>
      </c>
      <c r="Y34" s="79">
        <v>0</v>
      </c>
    </row>
    <row r="35" spans="1:25" ht="12.75" customHeight="1">
      <c r="A35" s="16" t="s">
        <v>64</v>
      </c>
      <c r="B35" s="88">
        <f t="shared" si="5"/>
        <v>0</v>
      </c>
      <c r="C35" s="88">
        <f t="shared" si="3"/>
        <v>0</v>
      </c>
      <c r="D35" s="37">
        <f t="shared" si="6"/>
        <v>0</v>
      </c>
      <c r="E35" s="37">
        <f t="shared" si="7"/>
        <v>0</v>
      </c>
      <c r="F35" s="61">
        <f>'[18]Сст1кв'!E30</f>
        <v>0</v>
      </c>
      <c r="G35" s="61">
        <f>'[18]Сст1кв'!G30</f>
        <v>0</v>
      </c>
      <c r="H35" s="38">
        <f>'[1]Сст1кв'!E30</f>
        <v>0</v>
      </c>
      <c r="I35" s="38">
        <f>'[1]Сст1кв'!G30</f>
        <v>0</v>
      </c>
      <c r="J35" s="38">
        <f>'[2]Сст1кв'!E30</f>
        <v>0</v>
      </c>
      <c r="K35" s="38">
        <f>'[2]Сст1кв'!G30</f>
        <v>0</v>
      </c>
      <c r="L35" s="38">
        <f>'[3]Сст1кв'!E30</f>
        <v>0</v>
      </c>
      <c r="M35" s="38">
        <f>'[3]Сст1кв'!G30</f>
        <v>0</v>
      </c>
      <c r="N35" s="38">
        <f>'[4]Сст1кв'!E30</f>
        <v>0</v>
      </c>
      <c r="O35" s="38">
        <f>'[4]Сст1кв'!G30</f>
        <v>0</v>
      </c>
      <c r="P35" s="61">
        <f>'[15]Сст1кв'!F30</f>
        <v>0</v>
      </c>
      <c r="Q35" s="61">
        <f>'[15]Сст1кв'!D30</f>
        <v>0</v>
      </c>
      <c r="R35" s="61">
        <f>'[13]Сст1кв'!B30</f>
        <v>0</v>
      </c>
      <c r="S35" s="61">
        <f>'[13]Сст1кв'!D30</f>
        <v>0</v>
      </c>
      <c r="T35" s="38">
        <f>'[5]Сст01'!E30</f>
        <v>0</v>
      </c>
      <c r="U35" s="38">
        <f>'[5]Сст01'!G30</f>
        <v>0</v>
      </c>
      <c r="V35" s="38">
        <f>'[6]Сст01'!E30</f>
        <v>0</v>
      </c>
      <c r="W35" s="38">
        <f>'[6]Сст01'!G30</f>
        <v>0</v>
      </c>
      <c r="X35" s="79" t="s">
        <v>64</v>
      </c>
      <c r="Y35" s="79">
        <v>0</v>
      </c>
    </row>
    <row r="36" spans="1:25" ht="12.75" customHeight="1">
      <c r="A36" s="16" t="s">
        <v>65</v>
      </c>
      <c r="B36" s="88">
        <f t="shared" si="5"/>
        <v>0</v>
      </c>
      <c r="C36" s="88">
        <f t="shared" si="3"/>
        <v>39449</v>
      </c>
      <c r="D36" s="37">
        <f t="shared" si="6"/>
        <v>0</v>
      </c>
      <c r="E36" s="37">
        <f t="shared" si="7"/>
        <v>39449</v>
      </c>
      <c r="F36" s="61">
        <f>'[18]Сст1кв'!E31</f>
        <v>0</v>
      </c>
      <c r="G36" s="61">
        <f>'[18]Сст1кв'!G31</f>
        <v>38267</v>
      </c>
      <c r="H36" s="38">
        <f>'[1]Сст1кв'!E31</f>
        <v>0</v>
      </c>
      <c r="I36" s="38">
        <f>'[1]Сст1кв'!G31</f>
        <v>1024</v>
      </c>
      <c r="J36" s="38">
        <f>'[2]Сст1кв'!E31</f>
        <v>0</v>
      </c>
      <c r="K36" s="38">
        <f>'[2]Сст1кв'!G31</f>
        <v>114</v>
      </c>
      <c r="L36" s="38">
        <f>'[3]Сст1кв'!E31</f>
        <v>0</v>
      </c>
      <c r="M36" s="38">
        <f>'[3]Сст1кв'!G31</f>
        <v>44</v>
      </c>
      <c r="N36" s="38">
        <f>'[4]Сст1кв'!E31</f>
        <v>0</v>
      </c>
      <c r="O36" s="38">
        <f>'[4]Сст1кв'!G31</f>
        <v>0</v>
      </c>
      <c r="P36" s="61">
        <f>'[15]Сст1кв'!F31</f>
        <v>0</v>
      </c>
      <c r="Q36" s="61">
        <f>'[15]Сст1кв'!D31</f>
        <v>0</v>
      </c>
      <c r="R36" s="61">
        <f>'[13]Сст1кв'!B31</f>
        <v>0</v>
      </c>
      <c r="S36" s="61">
        <f>'[13]Сст1кв'!D31</f>
        <v>0</v>
      </c>
      <c r="T36" s="38">
        <f>'[5]Сст01'!E31</f>
        <v>0</v>
      </c>
      <c r="U36" s="38">
        <f>'[5]Сст01'!G31</f>
        <v>0</v>
      </c>
      <c r="V36" s="38">
        <f>'[6]Сст01'!E31</f>
        <v>0</v>
      </c>
      <c r="W36" s="38">
        <f>'[6]Сст01'!G31</f>
        <v>0</v>
      </c>
      <c r="X36" s="79" t="s">
        <v>65</v>
      </c>
      <c r="Y36" s="79">
        <v>0</v>
      </c>
    </row>
    <row r="37" spans="1:25" ht="12.75" customHeight="1">
      <c r="A37" s="16" t="s">
        <v>66</v>
      </c>
      <c r="B37" s="88">
        <f t="shared" si="5"/>
        <v>0</v>
      </c>
      <c r="C37" s="88">
        <f t="shared" si="3"/>
        <v>0</v>
      </c>
      <c r="D37" s="37">
        <f t="shared" si="6"/>
        <v>0</v>
      </c>
      <c r="E37" s="37">
        <f t="shared" si="7"/>
        <v>0</v>
      </c>
      <c r="F37" s="61">
        <f>'[18]Сст1кв'!E32</f>
        <v>0</v>
      </c>
      <c r="G37" s="61">
        <f>'[18]Сст1кв'!G32</f>
        <v>0</v>
      </c>
      <c r="H37" s="38">
        <f>'[1]Сст1кв'!E32</f>
        <v>0</v>
      </c>
      <c r="I37" s="38">
        <f>'[1]Сст1кв'!G32</f>
        <v>0</v>
      </c>
      <c r="J37" s="38">
        <f>'[2]Сст1кв'!E32</f>
        <v>0</v>
      </c>
      <c r="K37" s="38">
        <f>'[2]Сст1кв'!G32</f>
        <v>0</v>
      </c>
      <c r="L37" s="38">
        <f>'[3]Сст1кв'!E32</f>
        <v>0</v>
      </c>
      <c r="M37" s="38">
        <f>'[3]Сст1кв'!G32</f>
        <v>0</v>
      </c>
      <c r="N37" s="38">
        <f>'[4]Сст1кв'!E32</f>
        <v>0</v>
      </c>
      <c r="O37" s="38">
        <f>'[4]Сст1кв'!G32</f>
        <v>0</v>
      </c>
      <c r="P37" s="61">
        <f>'[15]Сст1кв'!F32</f>
        <v>0</v>
      </c>
      <c r="Q37" s="61">
        <f>'[15]Сст1кв'!D32</f>
        <v>0</v>
      </c>
      <c r="R37" s="61">
        <f>'[13]Сст1кв'!B32</f>
        <v>0</v>
      </c>
      <c r="S37" s="61">
        <f>'[13]Сст1кв'!D32</f>
        <v>0</v>
      </c>
      <c r="T37" s="38">
        <f>'[5]Сст01'!E32</f>
        <v>0</v>
      </c>
      <c r="U37" s="38">
        <f>'[5]Сст01'!G32</f>
        <v>0</v>
      </c>
      <c r="V37" s="38">
        <f>'[6]Сст01'!E32</f>
        <v>0</v>
      </c>
      <c r="W37" s="38">
        <f>'[6]Сст01'!G32</f>
        <v>0</v>
      </c>
      <c r="X37" s="79" t="s">
        <v>66</v>
      </c>
      <c r="Y37" s="79">
        <v>0</v>
      </c>
    </row>
    <row r="38" spans="1:25" ht="12.75" customHeight="1">
      <c r="A38" s="16" t="s">
        <v>67</v>
      </c>
      <c r="B38" s="88">
        <f t="shared" si="5"/>
        <v>0</v>
      </c>
      <c r="C38" s="88">
        <f t="shared" si="3"/>
        <v>177177</v>
      </c>
      <c r="D38" s="37">
        <f t="shared" si="6"/>
        <v>0</v>
      </c>
      <c r="E38" s="37">
        <f t="shared" si="7"/>
        <v>177177</v>
      </c>
      <c r="F38" s="61">
        <f>'[18]Сст1кв'!E33</f>
        <v>0</v>
      </c>
      <c r="G38" s="61">
        <f>'[18]Сст1кв'!G33</f>
        <v>177177</v>
      </c>
      <c r="H38" s="38">
        <f>'[1]Сст1кв'!E33</f>
        <v>0</v>
      </c>
      <c r="I38" s="38">
        <f>'[1]Сст1кв'!G33</f>
        <v>0</v>
      </c>
      <c r="J38" s="38">
        <f>'[2]Сст1кв'!E33</f>
        <v>0</v>
      </c>
      <c r="K38" s="38">
        <f>'[2]Сст1кв'!G33</f>
        <v>0</v>
      </c>
      <c r="L38" s="38">
        <f>'[3]Сст1кв'!E33</f>
        <v>0</v>
      </c>
      <c r="M38" s="38">
        <f>'[3]Сст1кв'!G33</f>
        <v>0</v>
      </c>
      <c r="N38" s="38">
        <f>'[4]Сст1кв'!E33</f>
        <v>0</v>
      </c>
      <c r="O38" s="38">
        <f>'[4]Сст1кв'!G33</f>
        <v>0</v>
      </c>
      <c r="P38" s="61">
        <f>'[15]Сст1кв'!F33</f>
        <v>0</v>
      </c>
      <c r="Q38" s="61">
        <f>'[15]Сст1кв'!D33</f>
        <v>0</v>
      </c>
      <c r="R38" s="61">
        <f>'[13]Сст1кв'!B33</f>
        <v>0</v>
      </c>
      <c r="S38" s="61">
        <f>'[13]Сст1кв'!D33</f>
        <v>0</v>
      </c>
      <c r="T38" s="38">
        <f>'[5]Сст01'!E33</f>
        <v>0</v>
      </c>
      <c r="U38" s="38">
        <f>'[5]Сст01'!G33</f>
        <v>0</v>
      </c>
      <c r="V38" s="38">
        <f>'[6]Сст01'!E33</f>
        <v>0</v>
      </c>
      <c r="W38" s="38">
        <f>'[6]Сст01'!G33</f>
        <v>0</v>
      </c>
      <c r="X38" s="79" t="s">
        <v>301</v>
      </c>
      <c r="Y38" s="79">
        <v>0</v>
      </c>
    </row>
    <row r="39" spans="1:25" ht="12.75" customHeight="1">
      <c r="A39" s="16" t="s">
        <v>68</v>
      </c>
      <c r="B39" s="88">
        <f t="shared" si="5"/>
        <v>0</v>
      </c>
      <c r="C39" s="88">
        <f t="shared" si="3"/>
        <v>85171</v>
      </c>
      <c r="D39" s="37">
        <f t="shared" si="6"/>
        <v>0</v>
      </c>
      <c r="E39" s="37">
        <f t="shared" si="7"/>
        <v>85171</v>
      </c>
      <c r="F39" s="61">
        <f>'[18]Сст1кв'!E34</f>
        <v>0</v>
      </c>
      <c r="G39" s="61">
        <f>'[18]Сст1кв'!G34</f>
        <v>85171</v>
      </c>
      <c r="H39" s="38">
        <f>'[1]Сст1кв'!E34</f>
        <v>0</v>
      </c>
      <c r="I39" s="38">
        <f>'[1]Сст1кв'!G34</f>
        <v>0</v>
      </c>
      <c r="J39" s="38">
        <f>'[2]Сст1кв'!E34</f>
        <v>0</v>
      </c>
      <c r="K39" s="38">
        <f>'[2]Сст1кв'!G34</f>
        <v>0</v>
      </c>
      <c r="L39" s="38">
        <f>'[3]Сст1кв'!E34</f>
        <v>0</v>
      </c>
      <c r="M39" s="38">
        <f>'[3]Сст1кв'!G34</f>
        <v>0</v>
      </c>
      <c r="N39" s="38">
        <f>'[4]Сст1кв'!E34</f>
        <v>0</v>
      </c>
      <c r="O39" s="38">
        <f>'[4]Сст1кв'!G34</f>
        <v>0</v>
      </c>
      <c r="P39" s="61">
        <f>'[15]Сст1кв'!F34</f>
        <v>0</v>
      </c>
      <c r="Q39" s="61">
        <f>'[15]Сст1кв'!D34</f>
        <v>0</v>
      </c>
      <c r="R39" s="61">
        <f>'[13]Сст1кв'!B34</f>
        <v>0</v>
      </c>
      <c r="S39" s="61">
        <f>'[13]Сст1кв'!D34</f>
        <v>0</v>
      </c>
      <c r="T39" s="38">
        <f>'[5]Сст01'!E34</f>
        <v>0</v>
      </c>
      <c r="U39" s="38">
        <f>'[5]Сст01'!G34</f>
        <v>0</v>
      </c>
      <c r="V39" s="38">
        <f>'[6]Сст01'!E34</f>
        <v>0</v>
      </c>
      <c r="W39" s="38">
        <f>'[6]Сст01'!G34</f>
        <v>0</v>
      </c>
      <c r="X39" s="79" t="s">
        <v>68</v>
      </c>
      <c r="Y39" s="79">
        <v>0</v>
      </c>
    </row>
    <row r="40" spans="1:25" ht="12.75" customHeight="1">
      <c r="A40" s="16" t="s">
        <v>69</v>
      </c>
      <c r="B40" s="88">
        <f t="shared" si="5"/>
        <v>24278</v>
      </c>
      <c r="C40" s="88">
        <f t="shared" si="3"/>
        <v>131607</v>
      </c>
      <c r="D40" s="37">
        <f t="shared" si="6"/>
        <v>24278</v>
      </c>
      <c r="E40" s="37">
        <f t="shared" si="7"/>
        <v>131607</v>
      </c>
      <c r="F40" s="61">
        <f>'[18]Сст1кв'!E35</f>
        <v>24278</v>
      </c>
      <c r="G40" s="61">
        <f>'[18]Сст1кв'!G35</f>
        <v>131607</v>
      </c>
      <c r="H40" s="38">
        <f>'[1]Сст1кв'!E35</f>
        <v>0</v>
      </c>
      <c r="I40" s="38">
        <f>'[1]Сст1кв'!G35</f>
        <v>0</v>
      </c>
      <c r="J40" s="38">
        <f>'[2]Сст1кв'!E35</f>
        <v>0</v>
      </c>
      <c r="K40" s="38">
        <f>'[2]Сст1кв'!G35</f>
        <v>0</v>
      </c>
      <c r="L40" s="38">
        <f>'[3]Сст1кв'!E35</f>
        <v>0</v>
      </c>
      <c r="M40" s="38">
        <f>'[3]Сст1кв'!G35</f>
        <v>0</v>
      </c>
      <c r="N40" s="38">
        <f>'[4]Сст1кв'!E35</f>
        <v>0</v>
      </c>
      <c r="O40" s="38">
        <f>'[4]Сст1кв'!G35</f>
        <v>0</v>
      </c>
      <c r="P40" s="61">
        <f>'[15]Сст1кв'!F35</f>
        <v>0</v>
      </c>
      <c r="Q40" s="61">
        <f>'[15]Сст1кв'!D35</f>
        <v>0</v>
      </c>
      <c r="R40" s="61">
        <f>'[13]Сст1кв'!B35</f>
        <v>0</v>
      </c>
      <c r="S40" s="61">
        <f>'[13]Сст1кв'!D35</f>
        <v>0</v>
      </c>
      <c r="T40" s="38">
        <f>'[5]Сст01'!E35</f>
        <v>0</v>
      </c>
      <c r="U40" s="38">
        <f>'[5]Сст01'!G35</f>
        <v>0</v>
      </c>
      <c r="V40" s="38">
        <f>'[6]Сст01'!E35</f>
        <v>0</v>
      </c>
      <c r="W40" s="38">
        <f>'[6]Сст01'!G35</f>
        <v>0</v>
      </c>
      <c r="X40" s="79" t="s">
        <v>69</v>
      </c>
      <c r="Y40" s="79">
        <v>0</v>
      </c>
    </row>
    <row r="41" spans="1:25" ht="12.75" customHeight="1">
      <c r="A41" s="16" t="s">
        <v>70</v>
      </c>
      <c r="B41" s="88">
        <f t="shared" si="5"/>
        <v>0</v>
      </c>
      <c r="C41" s="88">
        <f t="shared" si="3"/>
        <v>0</v>
      </c>
      <c r="D41" s="37">
        <f t="shared" si="6"/>
        <v>0</v>
      </c>
      <c r="E41" s="37">
        <f t="shared" si="7"/>
        <v>0</v>
      </c>
      <c r="F41" s="41">
        <f aca="true" t="shared" si="11" ref="F41:W41">F42</f>
        <v>0</v>
      </c>
      <c r="G41" s="41">
        <f t="shared" si="11"/>
        <v>0</v>
      </c>
      <c r="H41" s="41">
        <f t="shared" si="11"/>
        <v>0</v>
      </c>
      <c r="I41" s="41">
        <f t="shared" si="11"/>
        <v>0</v>
      </c>
      <c r="J41" s="41">
        <f t="shared" si="11"/>
        <v>0</v>
      </c>
      <c r="K41" s="41">
        <f t="shared" si="11"/>
        <v>0</v>
      </c>
      <c r="L41" s="41">
        <f t="shared" si="11"/>
        <v>0</v>
      </c>
      <c r="M41" s="41">
        <f t="shared" si="11"/>
        <v>0</v>
      </c>
      <c r="N41" s="41">
        <f t="shared" si="11"/>
        <v>0</v>
      </c>
      <c r="O41" s="41">
        <f t="shared" si="11"/>
        <v>0</v>
      </c>
      <c r="P41" s="41">
        <f t="shared" si="11"/>
        <v>0</v>
      </c>
      <c r="Q41" s="41">
        <f t="shared" si="11"/>
        <v>0</v>
      </c>
      <c r="R41" s="41">
        <f t="shared" si="11"/>
        <v>0</v>
      </c>
      <c r="S41" s="41">
        <f t="shared" si="11"/>
        <v>0</v>
      </c>
      <c r="T41" s="41">
        <f t="shared" si="11"/>
        <v>0</v>
      </c>
      <c r="U41" s="41">
        <f t="shared" si="11"/>
        <v>0</v>
      </c>
      <c r="V41" s="41">
        <f t="shared" si="11"/>
        <v>0</v>
      </c>
      <c r="W41" s="41">
        <f t="shared" si="11"/>
        <v>0</v>
      </c>
      <c r="X41" s="79" t="s">
        <v>70</v>
      </c>
      <c r="Y41" s="79">
        <v>0</v>
      </c>
    </row>
    <row r="42" spans="1:25" ht="12.75" customHeight="1">
      <c r="A42" s="16" t="s">
        <v>71</v>
      </c>
      <c r="B42" s="88">
        <f t="shared" si="5"/>
        <v>0</v>
      </c>
      <c r="C42" s="88">
        <f t="shared" si="3"/>
        <v>0</v>
      </c>
      <c r="D42" s="37">
        <f t="shared" si="6"/>
        <v>0</v>
      </c>
      <c r="E42" s="37">
        <f t="shared" si="7"/>
        <v>0</v>
      </c>
      <c r="F42" s="61">
        <f>'[18]Сст1кв'!$E$37</f>
        <v>0</v>
      </c>
      <c r="G42" s="61">
        <f>'[18]Сст1кв'!$G$37</f>
        <v>0</v>
      </c>
      <c r="H42" s="38">
        <f>'[1]Сст1кв'!E37</f>
        <v>0</v>
      </c>
      <c r="I42" s="38">
        <f>'[1]Сст1кв'!G37</f>
        <v>0</v>
      </c>
      <c r="J42" s="38">
        <f>'[2]Сст1кв'!E37</f>
        <v>0</v>
      </c>
      <c r="K42" s="38">
        <f>'[2]Сст1кв'!G37</f>
        <v>0</v>
      </c>
      <c r="L42" s="38">
        <f>'[3]Сст1кв'!E37</f>
        <v>0</v>
      </c>
      <c r="M42" s="38">
        <f>'[3]Сст1кв'!G37</f>
        <v>0</v>
      </c>
      <c r="N42" s="38">
        <f>'[4]Сст1кв'!E37</f>
        <v>0</v>
      </c>
      <c r="O42" s="38">
        <f>'[4]Сст1кв'!G37</f>
        <v>0</v>
      </c>
      <c r="P42" s="61">
        <f>'[15]Сст1кв'!F37</f>
        <v>0</v>
      </c>
      <c r="Q42" s="61">
        <f>'[15]Сст1кв'!D37</f>
        <v>0</v>
      </c>
      <c r="R42" s="61">
        <f>'[13]Сст1кв'!B37</f>
        <v>0</v>
      </c>
      <c r="S42" s="61">
        <f>'[13]Сст1кв'!D37</f>
        <v>0</v>
      </c>
      <c r="T42" s="38">
        <f>'[5]Сст01'!E37</f>
        <v>0</v>
      </c>
      <c r="U42" s="38">
        <f>'[5]Сст01'!G37</f>
        <v>0</v>
      </c>
      <c r="V42" s="38">
        <f>'[6]Сст01'!E37</f>
        <v>0</v>
      </c>
      <c r="W42" s="38">
        <f>'[6]Сст01'!G37</f>
        <v>0</v>
      </c>
      <c r="X42" s="79" t="s">
        <v>71</v>
      </c>
      <c r="Y42" s="79">
        <v>0</v>
      </c>
    </row>
    <row r="43" spans="1:25" ht="12.75" customHeight="1">
      <c r="A43" s="16" t="s">
        <v>72</v>
      </c>
      <c r="B43" s="88">
        <f t="shared" si="5"/>
        <v>13425557.000000002</v>
      </c>
      <c r="C43" s="88">
        <f t="shared" si="3"/>
        <v>189679</v>
      </c>
      <c r="D43" s="37">
        <f t="shared" si="6"/>
        <v>13425557.000000002</v>
      </c>
      <c r="E43" s="37">
        <f t="shared" si="7"/>
        <v>189679</v>
      </c>
      <c r="F43" s="61">
        <f>'[18]Сст1кв'!$E$38</f>
        <v>13414747.000000002</v>
      </c>
      <c r="G43" s="61">
        <f>'[18]Сст1кв'!$G$38</f>
        <v>188433</v>
      </c>
      <c r="H43" s="38">
        <f>'[1]Сст1кв'!E38</f>
        <v>0</v>
      </c>
      <c r="I43" s="38">
        <f>'[1]Сст1кв'!G38</f>
        <v>1246</v>
      </c>
      <c r="J43" s="38">
        <f>'[2]Сст1кв'!E38</f>
        <v>3990</v>
      </c>
      <c r="K43" s="38">
        <f>'[2]Сст1кв'!G38</f>
        <v>0</v>
      </c>
      <c r="L43" s="38">
        <f>'[3]Сст1кв'!E38</f>
        <v>6820</v>
      </c>
      <c r="M43" s="38">
        <f>'[3]Сст1кв'!G38</f>
        <v>0</v>
      </c>
      <c r="N43" s="38">
        <f>'[4]Сст1кв'!E38</f>
        <v>0</v>
      </c>
      <c r="O43" s="38">
        <f>'[4]Сст1кв'!G38</f>
        <v>0</v>
      </c>
      <c r="P43" s="61">
        <f>'[15]Сст1кв'!F38</f>
        <v>0</v>
      </c>
      <c r="Q43" s="61">
        <f>'[15]Сст1кв'!D38</f>
        <v>0</v>
      </c>
      <c r="R43" s="61">
        <f>'[13]Сст1кв'!B38</f>
        <v>0</v>
      </c>
      <c r="S43" s="61">
        <f>'[13]Сст1кв'!D38</f>
        <v>0</v>
      </c>
      <c r="T43" s="38">
        <f>'[5]Сст01'!E38</f>
        <v>0</v>
      </c>
      <c r="U43" s="38">
        <f>'[5]Сст01'!G38</f>
        <v>0</v>
      </c>
      <c r="V43" s="38">
        <f>'[6]Сст01'!E38</f>
        <v>0</v>
      </c>
      <c r="W43" s="38">
        <f>'[6]Сст01'!G38</f>
        <v>0</v>
      </c>
      <c r="X43" s="79" t="s">
        <v>72</v>
      </c>
      <c r="Y43" s="79">
        <v>7722</v>
      </c>
    </row>
    <row r="44" spans="1:25" ht="12.75" customHeight="1">
      <c r="A44" s="15" t="s">
        <v>73</v>
      </c>
      <c r="B44" s="88">
        <f t="shared" si="5"/>
        <v>0</v>
      </c>
      <c r="C44" s="88">
        <f t="shared" si="3"/>
        <v>0</v>
      </c>
      <c r="D44" s="37">
        <f t="shared" si="6"/>
        <v>0</v>
      </c>
      <c r="E44" s="37">
        <f t="shared" si="7"/>
        <v>0</v>
      </c>
      <c r="F44" s="42">
        <f aca="true" t="shared" si="12" ref="F44:W44">F45</f>
        <v>0</v>
      </c>
      <c r="G44" s="42">
        <f t="shared" si="12"/>
        <v>0</v>
      </c>
      <c r="H44" s="42">
        <f t="shared" si="12"/>
        <v>0</v>
      </c>
      <c r="I44" s="42">
        <f t="shared" si="12"/>
        <v>0</v>
      </c>
      <c r="J44" s="42">
        <f t="shared" si="12"/>
        <v>0</v>
      </c>
      <c r="K44" s="42">
        <f t="shared" si="12"/>
        <v>0</v>
      </c>
      <c r="L44" s="42">
        <f t="shared" si="12"/>
        <v>0</v>
      </c>
      <c r="M44" s="42">
        <f t="shared" si="12"/>
        <v>0</v>
      </c>
      <c r="N44" s="42">
        <f t="shared" si="12"/>
        <v>0</v>
      </c>
      <c r="O44" s="42">
        <f t="shared" si="12"/>
        <v>0</v>
      </c>
      <c r="P44" s="42">
        <f t="shared" si="12"/>
        <v>0</v>
      </c>
      <c r="Q44" s="42">
        <f t="shared" si="12"/>
        <v>0</v>
      </c>
      <c r="R44" s="42">
        <f t="shared" si="12"/>
        <v>0</v>
      </c>
      <c r="S44" s="42">
        <f t="shared" si="12"/>
        <v>0</v>
      </c>
      <c r="T44" s="42">
        <f t="shared" si="12"/>
        <v>0</v>
      </c>
      <c r="U44" s="42">
        <f t="shared" si="12"/>
        <v>0</v>
      </c>
      <c r="V44" s="42">
        <f t="shared" si="12"/>
        <v>0</v>
      </c>
      <c r="W44" s="42">
        <f t="shared" si="12"/>
        <v>0</v>
      </c>
      <c r="X44" s="79" t="s">
        <v>73</v>
      </c>
      <c r="Y44" s="79">
        <v>0</v>
      </c>
    </row>
    <row r="45" spans="1:25" ht="12.75" customHeight="1">
      <c r="A45" s="17" t="s">
        <v>74</v>
      </c>
      <c r="B45" s="88">
        <f t="shared" si="5"/>
        <v>0</v>
      </c>
      <c r="C45" s="88">
        <f t="shared" si="3"/>
        <v>0</v>
      </c>
      <c r="D45" s="37">
        <f t="shared" si="6"/>
        <v>0</v>
      </c>
      <c r="E45" s="37">
        <f t="shared" si="7"/>
        <v>0</v>
      </c>
      <c r="F45" s="61">
        <f>'[18]Сст1кв'!$E$40</f>
        <v>0</v>
      </c>
      <c r="G45" s="61">
        <f>'[18]Сст1кв'!$G$40</f>
        <v>0</v>
      </c>
      <c r="H45" s="38">
        <f>'[1]Сст1кв'!E40</f>
        <v>0</v>
      </c>
      <c r="I45" s="38">
        <f>'[1]Сст1кв'!G40</f>
        <v>0</v>
      </c>
      <c r="J45" s="38">
        <f>'[2]Сст1кв'!E40</f>
        <v>0</v>
      </c>
      <c r="K45" s="38">
        <f>'[2]Сст1кв'!G40</f>
        <v>0</v>
      </c>
      <c r="L45" s="38">
        <f>'[3]Сст1кв'!E40</f>
        <v>0</v>
      </c>
      <c r="M45" s="38">
        <f>'[3]Сст1кв'!G40</f>
        <v>0</v>
      </c>
      <c r="N45" s="38">
        <f>'[4]Сст1кв'!E40</f>
        <v>0</v>
      </c>
      <c r="O45" s="38">
        <f>'[4]Сст1кв'!G40</f>
        <v>0</v>
      </c>
      <c r="P45" s="61">
        <f>'[15]Сст1кв'!F40</f>
        <v>0</v>
      </c>
      <c r="Q45" s="61">
        <f>'[15]Сст1кв'!D40</f>
        <v>0</v>
      </c>
      <c r="R45" s="61">
        <v>0</v>
      </c>
      <c r="S45" s="61">
        <f>'[13]Сст1кв'!D39</f>
        <v>0</v>
      </c>
      <c r="T45" s="38">
        <f>'[5]Сст01'!E40</f>
        <v>0</v>
      </c>
      <c r="U45" s="38">
        <f>'[5]Сст01'!G40</f>
        <v>0</v>
      </c>
      <c r="V45" s="38">
        <f>'[6]Сст01'!E40</f>
        <v>0</v>
      </c>
      <c r="W45" s="38">
        <f>'[6]Сст01'!G40</f>
        <v>0</v>
      </c>
      <c r="X45" s="79" t="s">
        <v>74</v>
      </c>
      <c r="Y45" s="79">
        <v>0</v>
      </c>
    </row>
    <row r="46" spans="1:25" ht="12.75" customHeight="1">
      <c r="A46" s="18" t="s">
        <v>75</v>
      </c>
      <c r="B46" s="88">
        <f>F46+H46+J46+L46+N46+P46+R46+T46+V46</f>
        <v>408019</v>
      </c>
      <c r="C46" s="88">
        <f t="shared" si="3"/>
        <v>294210</v>
      </c>
      <c r="D46" s="37">
        <f t="shared" si="6"/>
        <v>408019</v>
      </c>
      <c r="E46" s="37">
        <f t="shared" si="7"/>
        <v>294210</v>
      </c>
      <c r="F46" s="43">
        <f aca="true" t="shared" si="13" ref="F46:W46">F47+F48</f>
        <v>391309</v>
      </c>
      <c r="G46" s="43">
        <f t="shared" si="13"/>
        <v>293146</v>
      </c>
      <c r="H46" s="43">
        <f t="shared" si="13"/>
        <v>0</v>
      </c>
      <c r="I46" s="43">
        <f t="shared" si="13"/>
        <v>0</v>
      </c>
      <c r="J46" s="43">
        <f t="shared" si="13"/>
        <v>4710</v>
      </c>
      <c r="K46" s="43">
        <f t="shared" si="13"/>
        <v>90</v>
      </c>
      <c r="L46" s="43">
        <f t="shared" si="13"/>
        <v>8030</v>
      </c>
      <c r="M46" s="43">
        <f t="shared" si="13"/>
        <v>186</v>
      </c>
      <c r="N46" s="43">
        <f t="shared" si="13"/>
        <v>0</v>
      </c>
      <c r="O46" s="43">
        <f t="shared" si="13"/>
        <v>0</v>
      </c>
      <c r="P46" s="43">
        <f>P47+P48</f>
        <v>0</v>
      </c>
      <c r="Q46" s="43">
        <f t="shared" si="13"/>
        <v>0</v>
      </c>
      <c r="R46" s="37">
        <f>R47+R48</f>
        <v>3970</v>
      </c>
      <c r="S46" s="43">
        <f t="shared" si="13"/>
        <v>788</v>
      </c>
      <c r="T46" s="43">
        <f t="shared" si="13"/>
        <v>0</v>
      </c>
      <c r="U46" s="43">
        <f t="shared" si="13"/>
        <v>0</v>
      </c>
      <c r="V46" s="43">
        <f t="shared" si="13"/>
        <v>0</v>
      </c>
      <c r="W46" s="43">
        <f t="shared" si="13"/>
        <v>0</v>
      </c>
      <c r="X46" s="79" t="s">
        <v>75</v>
      </c>
      <c r="Y46" s="79">
        <v>44038</v>
      </c>
    </row>
    <row r="47" spans="1:25" ht="12.75" customHeight="1">
      <c r="A47" s="19" t="s">
        <v>76</v>
      </c>
      <c r="B47" s="88">
        <f t="shared" si="5"/>
        <v>0</v>
      </c>
      <c r="C47" s="88">
        <f t="shared" si="3"/>
        <v>0</v>
      </c>
      <c r="D47" s="37">
        <f t="shared" si="6"/>
        <v>0</v>
      </c>
      <c r="E47" s="37">
        <f t="shared" si="7"/>
        <v>0</v>
      </c>
      <c r="F47" s="61">
        <f>'[18]Сст1кв'!$E$42</f>
        <v>0</v>
      </c>
      <c r="G47" s="61">
        <f>'[18]Сст1кв'!$G$42</f>
        <v>0</v>
      </c>
      <c r="H47" s="38">
        <f>'[1]Сст1кв'!E42</f>
        <v>0</v>
      </c>
      <c r="I47" s="38">
        <f>'[1]Сст1кв'!G42</f>
        <v>0</v>
      </c>
      <c r="J47" s="38">
        <f>'[2]Сст1кв'!E42</f>
        <v>0</v>
      </c>
      <c r="K47" s="38">
        <f>'[2]Сст1кв'!G42</f>
        <v>0</v>
      </c>
      <c r="L47" s="38">
        <f>'[3]Сст1кв'!E42</f>
        <v>0</v>
      </c>
      <c r="M47" s="38">
        <f>'[3]Сст1кв'!G42</f>
        <v>0</v>
      </c>
      <c r="N47" s="38">
        <f>'[4]Сст1кв'!E42</f>
        <v>0</v>
      </c>
      <c r="O47" s="38">
        <f>'[4]Сст1кв'!G42</f>
        <v>0</v>
      </c>
      <c r="P47" s="61">
        <f>'[15]Сст1кв'!F42</f>
        <v>0</v>
      </c>
      <c r="Q47" s="61">
        <f>'[15]Сст1кв'!D42</f>
        <v>0</v>
      </c>
      <c r="R47" s="61">
        <v>0</v>
      </c>
      <c r="S47" s="61">
        <f>'[13]Сст1кв'!D42</f>
        <v>0</v>
      </c>
      <c r="T47" s="38">
        <f>'[5]Сст01'!E42</f>
        <v>0</v>
      </c>
      <c r="U47" s="38">
        <f>'[5]Сст01'!G42</f>
        <v>0</v>
      </c>
      <c r="V47" s="38">
        <f>'[6]Сст01'!E42</f>
        <v>0</v>
      </c>
      <c r="W47" s="38">
        <f>'[6]Сст01'!G42</f>
        <v>0</v>
      </c>
      <c r="X47" s="79" t="s">
        <v>76</v>
      </c>
      <c r="Y47" s="79">
        <v>0</v>
      </c>
    </row>
    <row r="48" spans="1:25" ht="12.75" customHeight="1">
      <c r="A48" s="19" t="s">
        <v>77</v>
      </c>
      <c r="B48" s="88">
        <f t="shared" si="5"/>
        <v>408019</v>
      </c>
      <c r="C48" s="88">
        <f t="shared" si="3"/>
        <v>294210</v>
      </c>
      <c r="D48" s="37">
        <f t="shared" si="6"/>
        <v>408019</v>
      </c>
      <c r="E48" s="37">
        <f t="shared" si="7"/>
        <v>294210</v>
      </c>
      <c r="F48" s="61">
        <f>'[18]Сст1кв'!$E$43</f>
        <v>391309</v>
      </c>
      <c r="G48" s="61">
        <f>'[18]Сст1кв'!$G$43</f>
        <v>293146</v>
      </c>
      <c r="H48" s="38">
        <f>'[1]Сст1кв'!E43</f>
        <v>0</v>
      </c>
      <c r="I48" s="38">
        <f>'[1]Сст1кв'!G43</f>
        <v>0</v>
      </c>
      <c r="J48" s="38">
        <f>'[2]Сст1кв'!E43</f>
        <v>4710</v>
      </c>
      <c r="K48" s="38">
        <f>'[2]Сст1кв'!G43</f>
        <v>90</v>
      </c>
      <c r="L48" s="38">
        <f>'[3]Сст1кв'!E43</f>
        <v>8030</v>
      </c>
      <c r="M48" s="38">
        <f>'[3]Сст1кв'!G43</f>
        <v>186</v>
      </c>
      <c r="N48" s="38">
        <f>'[4]Сст1кв'!E43</f>
        <v>0</v>
      </c>
      <c r="O48" s="38">
        <f>'[4]Сст1кв'!G43</f>
        <v>0</v>
      </c>
      <c r="P48" s="61">
        <f>'[15]Сст1кв'!F43</f>
        <v>0</v>
      </c>
      <c r="Q48" s="61">
        <f>'[15]Сст1кв'!D43</f>
        <v>0</v>
      </c>
      <c r="R48" s="61">
        <f>'[13]Сст1кв'!C43</f>
        <v>3970</v>
      </c>
      <c r="S48" s="61">
        <f>'[13]Сст1кв'!D43</f>
        <v>788</v>
      </c>
      <c r="T48" s="38">
        <f>'[5]Сст01'!E43</f>
        <v>0</v>
      </c>
      <c r="U48" s="38">
        <f>'[5]Сст01'!G43</f>
        <v>0</v>
      </c>
      <c r="V48" s="38">
        <f>'[6]Сст01'!E43</f>
        <v>0</v>
      </c>
      <c r="W48" s="38">
        <f>'[6]Сст01'!G43</f>
        <v>0</v>
      </c>
      <c r="X48" s="79" t="s">
        <v>77</v>
      </c>
      <c r="Y48" s="79">
        <v>44038</v>
      </c>
    </row>
    <row r="49" spans="1:25" ht="12.75" customHeight="1">
      <c r="A49" s="15" t="s">
        <v>78</v>
      </c>
      <c r="B49" s="88">
        <f t="shared" si="5"/>
        <v>90848520</v>
      </c>
      <c r="C49" s="88">
        <f t="shared" si="3"/>
        <v>42255011</v>
      </c>
      <c r="D49" s="37">
        <f t="shared" si="6"/>
        <v>90848520</v>
      </c>
      <c r="E49" s="37">
        <f t="shared" si="7"/>
        <v>42255011</v>
      </c>
      <c r="F49" s="43">
        <f aca="true" t="shared" si="14" ref="F49:W49">F50+F51</f>
        <v>89802112.5</v>
      </c>
      <c r="G49" s="44">
        <f t="shared" si="14"/>
        <v>42007065</v>
      </c>
      <c r="H49" s="43">
        <f t="shared" si="14"/>
        <v>289915</v>
      </c>
      <c r="I49" s="44">
        <f t="shared" si="14"/>
        <v>49029</v>
      </c>
      <c r="J49" s="43">
        <f t="shared" si="14"/>
        <v>190685</v>
      </c>
      <c r="K49" s="44">
        <f t="shared" si="14"/>
        <v>18883</v>
      </c>
      <c r="L49" s="43">
        <f t="shared" si="14"/>
        <v>406619</v>
      </c>
      <c r="M49" s="44">
        <f t="shared" si="14"/>
        <v>20317</v>
      </c>
      <c r="N49" s="43">
        <f t="shared" si="14"/>
        <v>0</v>
      </c>
      <c r="O49" s="44">
        <f t="shared" si="14"/>
        <v>0</v>
      </c>
      <c r="P49" s="44">
        <f>P50+P51</f>
        <v>0</v>
      </c>
      <c r="Q49" s="44">
        <f t="shared" si="14"/>
        <v>0</v>
      </c>
      <c r="R49" s="37">
        <f>R50+R51</f>
        <v>159188.5</v>
      </c>
      <c r="S49" s="44">
        <f t="shared" si="14"/>
        <v>159717</v>
      </c>
      <c r="T49" s="43">
        <f t="shared" si="14"/>
        <v>0</v>
      </c>
      <c r="U49" s="44">
        <f t="shared" si="14"/>
        <v>0</v>
      </c>
      <c r="V49" s="43">
        <f t="shared" si="14"/>
        <v>0</v>
      </c>
      <c r="W49" s="44">
        <f t="shared" si="14"/>
        <v>0</v>
      </c>
      <c r="X49" s="79" t="s">
        <v>78</v>
      </c>
      <c r="Y49" s="79">
        <v>6250162</v>
      </c>
    </row>
    <row r="50" spans="1:25" ht="12.75" customHeight="1">
      <c r="A50" s="16" t="s">
        <v>79</v>
      </c>
      <c r="B50" s="88">
        <f t="shared" si="5"/>
        <v>90735537</v>
      </c>
      <c r="C50" s="88">
        <f t="shared" si="3"/>
        <v>42156643</v>
      </c>
      <c r="D50" s="37">
        <f t="shared" si="6"/>
        <v>90735537</v>
      </c>
      <c r="E50" s="37">
        <f t="shared" si="7"/>
        <v>42156643</v>
      </c>
      <c r="F50" s="61">
        <f>'[18]Сст1кв'!$E$45</f>
        <v>89689129.5</v>
      </c>
      <c r="G50" s="61">
        <f>'[18]Сст1кв'!$G$45</f>
        <v>41910760</v>
      </c>
      <c r="H50" s="38">
        <f>'[1]Сст1кв'!E45</f>
        <v>289915</v>
      </c>
      <c r="I50" s="38">
        <f>'[1]Сст1кв'!G45</f>
        <v>47431</v>
      </c>
      <c r="J50" s="38">
        <f>'[2]Сст1кв'!E45</f>
        <v>190685</v>
      </c>
      <c r="K50" s="38">
        <f>'[2]Сст1кв'!G45</f>
        <v>18555</v>
      </c>
      <c r="L50" s="38">
        <f>'[3]Сст1кв'!E45</f>
        <v>406619</v>
      </c>
      <c r="M50" s="38">
        <f>'[3]Сст1кв'!G45</f>
        <v>20180</v>
      </c>
      <c r="N50" s="38">
        <f>'[4]Сст1кв'!E45</f>
        <v>0</v>
      </c>
      <c r="O50" s="38">
        <f>'[4]Сст1кв'!G45</f>
        <v>0</v>
      </c>
      <c r="P50" s="61">
        <f>'[15]Сст1кв'!F45</f>
        <v>0</v>
      </c>
      <c r="Q50" s="61">
        <f>'[15]Сст1кв'!D45</f>
        <v>0</v>
      </c>
      <c r="R50" s="61">
        <f>'[13]Сст1кв'!C45</f>
        <v>159188.5</v>
      </c>
      <c r="S50" s="61">
        <f>'[13]Сст1кв'!D45</f>
        <v>159717</v>
      </c>
      <c r="T50" s="38">
        <f>'[5]Сст01'!E45</f>
        <v>0</v>
      </c>
      <c r="U50" s="38">
        <f>'[5]Сст01'!G45</f>
        <v>0</v>
      </c>
      <c r="V50" s="38">
        <f>'[6]Сст01'!E45</f>
        <v>0</v>
      </c>
      <c r="W50" s="38">
        <f>'[6]Сст01'!G45</f>
        <v>0</v>
      </c>
      <c r="X50" s="79" t="s">
        <v>79</v>
      </c>
      <c r="Y50" s="79">
        <v>6234817</v>
      </c>
    </row>
    <row r="51" spans="1:25" ht="12.75" customHeight="1">
      <c r="A51" s="16" t="s">
        <v>80</v>
      </c>
      <c r="B51" s="88">
        <f t="shared" si="5"/>
        <v>112983</v>
      </c>
      <c r="C51" s="88">
        <f t="shared" si="3"/>
        <v>98368</v>
      </c>
      <c r="D51" s="37">
        <f t="shared" si="6"/>
        <v>112983</v>
      </c>
      <c r="E51" s="37">
        <f t="shared" si="7"/>
        <v>98368</v>
      </c>
      <c r="F51" s="61">
        <f>'[18]Сст1кв'!$E$46</f>
        <v>112983</v>
      </c>
      <c r="G51" s="61">
        <f>'[18]Сст1кв'!$G$46</f>
        <v>96305</v>
      </c>
      <c r="H51" s="38">
        <f>'[1]Сст1кв'!E46</f>
        <v>0</v>
      </c>
      <c r="I51" s="38">
        <f>'[1]Сст1кв'!G46</f>
        <v>1598</v>
      </c>
      <c r="J51" s="38">
        <f>'[2]Сст1кв'!E46</f>
        <v>0</v>
      </c>
      <c r="K51" s="38">
        <f>'[2]Сст1кв'!G46</f>
        <v>328</v>
      </c>
      <c r="L51" s="38">
        <f>'[3]Сст1кв'!E46</f>
        <v>0</v>
      </c>
      <c r="M51" s="38">
        <f>'[3]Сст1кв'!G46</f>
        <v>137</v>
      </c>
      <c r="N51" s="38">
        <f>'[4]Сст1кв'!E46</f>
        <v>0</v>
      </c>
      <c r="O51" s="38">
        <f>'[4]Сст1кв'!G46</f>
        <v>0</v>
      </c>
      <c r="P51" s="61">
        <f>'[15]Сст1кв'!F46</f>
        <v>0</v>
      </c>
      <c r="Q51" s="61">
        <f>'[15]Сст1кв'!D46</f>
        <v>0</v>
      </c>
      <c r="R51" s="61">
        <v>0</v>
      </c>
      <c r="S51" s="61">
        <f>'[13]Сст1кв'!D46</f>
        <v>0</v>
      </c>
      <c r="T51" s="38">
        <f>'[5]Сст01'!E46</f>
        <v>0</v>
      </c>
      <c r="U51" s="38">
        <f>'[5]Сст01'!G46</f>
        <v>0</v>
      </c>
      <c r="V51" s="38">
        <f>'[6]Сст01'!E46</f>
        <v>0</v>
      </c>
      <c r="W51" s="38">
        <f>'[6]Сст01'!G46</f>
        <v>0</v>
      </c>
      <c r="X51" s="79" t="s">
        <v>80</v>
      </c>
      <c r="Y51" s="79">
        <v>15345</v>
      </c>
    </row>
    <row r="52" spans="1:25" ht="12.75" customHeight="1">
      <c r="A52" s="18" t="s">
        <v>81</v>
      </c>
      <c r="B52" s="88">
        <f t="shared" si="5"/>
        <v>11525251</v>
      </c>
      <c r="C52" s="88">
        <f t="shared" si="3"/>
        <v>9447858</v>
      </c>
      <c r="D52" s="37">
        <f t="shared" si="6"/>
        <v>11525251</v>
      </c>
      <c r="E52" s="37">
        <f t="shared" si="7"/>
        <v>9447858</v>
      </c>
      <c r="F52" s="37">
        <f aca="true" t="shared" si="15" ref="F52:W52">F53+F54+F55</f>
        <v>11060941</v>
      </c>
      <c r="G52" s="37">
        <f t="shared" si="15"/>
        <v>9337906</v>
      </c>
      <c r="H52" s="37">
        <f t="shared" si="15"/>
        <v>51535</v>
      </c>
      <c r="I52" s="37">
        <f t="shared" si="15"/>
        <v>78822</v>
      </c>
      <c r="J52" s="37">
        <f t="shared" si="15"/>
        <v>144792</v>
      </c>
      <c r="K52" s="37">
        <f t="shared" si="15"/>
        <v>9818</v>
      </c>
      <c r="L52" s="37">
        <f t="shared" si="15"/>
        <v>231990</v>
      </c>
      <c r="M52" s="37">
        <f t="shared" si="15"/>
        <v>5583</v>
      </c>
      <c r="N52" s="37">
        <f t="shared" si="15"/>
        <v>0</v>
      </c>
      <c r="O52" s="37">
        <f t="shared" si="15"/>
        <v>0</v>
      </c>
      <c r="P52" s="37">
        <f>P53+P54+P55</f>
        <v>0</v>
      </c>
      <c r="Q52" s="37">
        <f t="shared" si="15"/>
        <v>0</v>
      </c>
      <c r="R52" s="37">
        <f>R53+R54+R55</f>
        <v>35993</v>
      </c>
      <c r="S52" s="37">
        <f t="shared" si="15"/>
        <v>15729</v>
      </c>
      <c r="T52" s="37">
        <f t="shared" si="15"/>
        <v>0</v>
      </c>
      <c r="U52" s="37">
        <f t="shared" si="15"/>
        <v>0</v>
      </c>
      <c r="V52" s="37">
        <f t="shared" si="15"/>
        <v>0</v>
      </c>
      <c r="W52" s="45">
        <f t="shared" si="15"/>
        <v>0</v>
      </c>
      <c r="X52" s="79" t="s">
        <v>81</v>
      </c>
      <c r="Y52" s="79">
        <v>2759777</v>
      </c>
    </row>
    <row r="53" spans="1:25" ht="12.75" customHeight="1">
      <c r="A53" s="20" t="s">
        <v>82</v>
      </c>
      <c r="B53" s="88">
        <f t="shared" si="5"/>
        <v>11525251</v>
      </c>
      <c r="C53" s="88">
        <f t="shared" si="3"/>
        <v>9447858</v>
      </c>
      <c r="D53" s="37">
        <f t="shared" si="6"/>
        <v>11525251</v>
      </c>
      <c r="E53" s="37">
        <f t="shared" si="7"/>
        <v>9447858</v>
      </c>
      <c r="F53" s="61">
        <f>'[18]Сст1кв'!E48</f>
        <v>11060941</v>
      </c>
      <c r="G53" s="61">
        <f>'[18]Сст1кв'!G48</f>
        <v>9337906</v>
      </c>
      <c r="H53" s="38">
        <f>'[1]Сст1кв'!E48</f>
        <v>51535</v>
      </c>
      <c r="I53" s="38">
        <f>'[1]Сст1кв'!G48</f>
        <v>78822</v>
      </c>
      <c r="J53" s="38">
        <f>'[2]Сст1кв'!E48</f>
        <v>144792</v>
      </c>
      <c r="K53" s="38">
        <f>'[2]Сст1кв'!G48</f>
        <v>9818</v>
      </c>
      <c r="L53" s="38">
        <f>'[3]Сст1кв'!E48</f>
        <v>231990</v>
      </c>
      <c r="M53" s="38">
        <f>'[3]Сст1кв'!G48</f>
        <v>5583</v>
      </c>
      <c r="N53" s="38">
        <f>'[4]Сст1кв'!E48</f>
        <v>0</v>
      </c>
      <c r="O53" s="38">
        <f>'[4]Сст1кв'!G48</f>
        <v>0</v>
      </c>
      <c r="P53" s="61">
        <f>'[15]Сст1кв'!F48</f>
        <v>0</v>
      </c>
      <c r="Q53" s="61">
        <f>'[15]Сст1кв'!D48</f>
        <v>0</v>
      </c>
      <c r="R53" s="61">
        <f>'[13]Сст1кв'!C48</f>
        <v>35993</v>
      </c>
      <c r="S53" s="61">
        <f>'[13]Сст1кв'!D48</f>
        <v>15729</v>
      </c>
      <c r="T53" s="38">
        <f>'[5]Сст01'!E48</f>
        <v>0</v>
      </c>
      <c r="U53" s="38">
        <f>'[5]Сст01'!G48</f>
        <v>0</v>
      </c>
      <c r="V53" s="38">
        <f>'[6]Сст01'!E48</f>
        <v>0</v>
      </c>
      <c r="W53" s="38">
        <f>'[6]Сст01'!G48</f>
        <v>0</v>
      </c>
      <c r="X53" s="79" t="s">
        <v>82</v>
      </c>
      <c r="Y53" s="79">
        <v>2759777</v>
      </c>
    </row>
    <row r="54" spans="1:25" ht="12.75" customHeight="1">
      <c r="A54" s="20" t="s">
        <v>83</v>
      </c>
      <c r="B54" s="88">
        <f t="shared" si="5"/>
        <v>0</v>
      </c>
      <c r="C54" s="88">
        <f t="shared" si="3"/>
        <v>0</v>
      </c>
      <c r="D54" s="37">
        <f t="shared" si="6"/>
        <v>0</v>
      </c>
      <c r="E54" s="37">
        <f t="shared" si="7"/>
        <v>0</v>
      </c>
      <c r="F54" s="61">
        <f>'[18]Сст1кв'!E49</f>
        <v>0</v>
      </c>
      <c r="G54" s="61">
        <f>'[18]Сст1кв'!G49</f>
        <v>0</v>
      </c>
      <c r="H54" s="38">
        <f>'[1]Сст1кв'!E49</f>
        <v>0</v>
      </c>
      <c r="I54" s="38">
        <f>'[1]Сст1кв'!G49</f>
        <v>0</v>
      </c>
      <c r="J54" s="38">
        <f>'[2]Сст1кв'!E49</f>
        <v>0</v>
      </c>
      <c r="K54" s="38">
        <f>'[2]Сст1кв'!G49</f>
        <v>0</v>
      </c>
      <c r="L54" s="38">
        <f>'[3]Сст1кв'!E49</f>
        <v>0</v>
      </c>
      <c r="M54" s="38">
        <f>'[3]Сст1кв'!G49</f>
        <v>0</v>
      </c>
      <c r="N54" s="38">
        <f>'[4]Сст1кв'!E49</f>
        <v>0</v>
      </c>
      <c r="O54" s="38">
        <f>'[4]Сст1кв'!G49</f>
        <v>0</v>
      </c>
      <c r="P54" s="61">
        <f>'[15]Сст1кв'!F49</f>
        <v>0</v>
      </c>
      <c r="Q54" s="61">
        <f>'[15]Сст1кв'!D49</f>
        <v>0</v>
      </c>
      <c r="R54" s="61">
        <f>'[13]Сст1кв'!B49</f>
        <v>0</v>
      </c>
      <c r="S54" s="61">
        <f>'[13]Сст1кв'!D49</f>
        <v>0</v>
      </c>
      <c r="T54" s="38">
        <f>'[5]Сст01'!E49</f>
        <v>0</v>
      </c>
      <c r="U54" s="38">
        <f>'[5]Сст01'!G49</f>
        <v>0</v>
      </c>
      <c r="V54" s="38">
        <f>'[6]Сст01'!E49</f>
        <v>0</v>
      </c>
      <c r="W54" s="38">
        <f>'[6]Сст01'!G49</f>
        <v>0</v>
      </c>
      <c r="X54" s="79" t="s">
        <v>83</v>
      </c>
      <c r="Y54" s="79">
        <v>0</v>
      </c>
    </row>
    <row r="55" spans="1:25" ht="12.75" customHeight="1">
      <c r="A55" s="20" t="s">
        <v>84</v>
      </c>
      <c r="B55" s="88">
        <f t="shared" si="5"/>
        <v>0</v>
      </c>
      <c r="C55" s="88">
        <f t="shared" si="3"/>
        <v>0</v>
      </c>
      <c r="D55" s="37">
        <f t="shared" si="6"/>
        <v>0</v>
      </c>
      <c r="E55" s="37">
        <f t="shared" si="7"/>
        <v>0</v>
      </c>
      <c r="F55" s="61">
        <f>'[18]Сст1кв'!E50</f>
        <v>0</v>
      </c>
      <c r="G55" s="61">
        <f>'[18]Сст1кв'!G50</f>
        <v>0</v>
      </c>
      <c r="H55" s="38">
        <f>'[1]Сст1кв'!E50</f>
        <v>0</v>
      </c>
      <c r="I55" s="38">
        <f>'[1]Сст1кв'!G50</f>
        <v>0</v>
      </c>
      <c r="J55" s="38">
        <f>'[2]Сст1кв'!E50</f>
        <v>0</v>
      </c>
      <c r="K55" s="38">
        <f>'[2]Сст1кв'!G50</f>
        <v>0</v>
      </c>
      <c r="L55" s="38">
        <f>'[3]Сст1кв'!E50</f>
        <v>0</v>
      </c>
      <c r="M55" s="38">
        <f>'[3]Сст1кв'!G50</f>
        <v>0</v>
      </c>
      <c r="N55" s="38">
        <f>'[4]Сст1кв'!E50</f>
        <v>0</v>
      </c>
      <c r="O55" s="38">
        <f>'[4]Сст1кв'!G50</f>
        <v>0</v>
      </c>
      <c r="P55" s="61">
        <f>'[15]Сст1кв'!F50</f>
        <v>0</v>
      </c>
      <c r="Q55" s="61">
        <f>'[15]Сст1кв'!D50</f>
        <v>0</v>
      </c>
      <c r="R55" s="61">
        <f>'[13]Сст1кв'!B50</f>
        <v>0</v>
      </c>
      <c r="S55" s="61">
        <f>'[13]Сст1кв'!D50</f>
        <v>0</v>
      </c>
      <c r="T55" s="38">
        <f>'[5]Сст01'!E50</f>
        <v>0</v>
      </c>
      <c r="U55" s="38">
        <f>'[5]Сст01'!G50</f>
        <v>0</v>
      </c>
      <c r="V55" s="38">
        <f>'[6]Сст01'!E50</f>
        <v>0</v>
      </c>
      <c r="W55" s="38">
        <f>'[6]Сст01'!G50</f>
        <v>0</v>
      </c>
      <c r="X55" s="79" t="s">
        <v>84</v>
      </c>
      <c r="Y55" s="79">
        <v>0</v>
      </c>
    </row>
    <row r="56" spans="1:25" ht="12.75" customHeight="1">
      <c r="A56" s="18" t="s">
        <v>85</v>
      </c>
      <c r="B56" s="88">
        <f t="shared" si="5"/>
        <v>0</v>
      </c>
      <c r="C56" s="88">
        <f t="shared" si="3"/>
        <v>0</v>
      </c>
      <c r="D56" s="37">
        <f t="shared" si="6"/>
        <v>0</v>
      </c>
      <c r="E56" s="37">
        <f t="shared" si="7"/>
        <v>0</v>
      </c>
      <c r="F56" s="61">
        <f>'[18]Сст1кв'!E51</f>
        <v>0</v>
      </c>
      <c r="G56" s="61">
        <f>'[18]Сст1кв'!G51</f>
        <v>0</v>
      </c>
      <c r="H56" s="38">
        <f>'[1]Сст1кв'!E51</f>
        <v>0</v>
      </c>
      <c r="I56" s="38">
        <f>'[1]Сст1кв'!G51</f>
        <v>0</v>
      </c>
      <c r="J56" s="38">
        <f>'[2]Сст1кв'!E51</f>
        <v>0</v>
      </c>
      <c r="K56" s="38">
        <f>'[2]Сст1кв'!G51</f>
        <v>0</v>
      </c>
      <c r="L56" s="38">
        <f>'[3]Сст1кв'!E51</f>
        <v>0</v>
      </c>
      <c r="M56" s="38">
        <f>'[3]Сст1кв'!G51</f>
        <v>0</v>
      </c>
      <c r="N56" s="38">
        <f>'[4]Сст1кв'!E51</f>
        <v>0</v>
      </c>
      <c r="O56" s="38">
        <f>'[4]Сст1кв'!G51</f>
        <v>0</v>
      </c>
      <c r="P56" s="61">
        <f>'[15]Сст1кв'!F51</f>
        <v>0</v>
      </c>
      <c r="Q56" s="61">
        <f>'[15]Сст1кв'!D51</f>
        <v>0</v>
      </c>
      <c r="R56" s="61">
        <f>'[13]Сст1кв'!B51</f>
        <v>0</v>
      </c>
      <c r="S56" s="61">
        <f>'[13]Сст1кв'!D51</f>
        <v>0</v>
      </c>
      <c r="T56" s="38">
        <f>'[5]Сст01'!E51</f>
        <v>0</v>
      </c>
      <c r="U56" s="38">
        <f>'[5]Сст01'!G51</f>
        <v>0</v>
      </c>
      <c r="V56" s="38">
        <f>'[6]Сст01'!E51</f>
        <v>0</v>
      </c>
      <c r="W56" s="38">
        <f>'[6]Сст01'!G51</f>
        <v>0</v>
      </c>
      <c r="X56" s="79" t="s">
        <v>85</v>
      </c>
      <c r="Y56" s="79">
        <v>0</v>
      </c>
    </row>
    <row r="57" spans="1:25" ht="12.75" customHeight="1">
      <c r="A57" s="18" t="s">
        <v>86</v>
      </c>
      <c r="B57" s="88">
        <f t="shared" si="5"/>
        <v>0</v>
      </c>
      <c r="C57" s="88">
        <f t="shared" si="3"/>
        <v>0</v>
      </c>
      <c r="D57" s="37">
        <f t="shared" si="6"/>
        <v>0</v>
      </c>
      <c r="E57" s="37">
        <f t="shared" si="7"/>
        <v>0</v>
      </c>
      <c r="F57" s="61">
        <f>'[18]Сст1кв'!E52</f>
        <v>0</v>
      </c>
      <c r="G57" s="61">
        <f>'[18]Сст1кв'!G52</f>
        <v>0</v>
      </c>
      <c r="H57" s="38">
        <f>'[1]Сст1кв'!E52</f>
        <v>0</v>
      </c>
      <c r="I57" s="38">
        <f>'[1]Сст1кв'!G52</f>
        <v>0</v>
      </c>
      <c r="J57" s="38">
        <f>'[2]Сст1кв'!E52</f>
        <v>0</v>
      </c>
      <c r="K57" s="38">
        <f>'[2]Сст1кв'!G52</f>
        <v>0</v>
      </c>
      <c r="L57" s="38">
        <f>'[3]Сст1кв'!E52</f>
        <v>0</v>
      </c>
      <c r="M57" s="38">
        <f>'[3]Сст1кв'!G52</f>
        <v>0</v>
      </c>
      <c r="N57" s="38">
        <f>'[4]Сст1кв'!E52</f>
        <v>0</v>
      </c>
      <c r="O57" s="38">
        <f>'[4]Сст1кв'!G52</f>
        <v>0</v>
      </c>
      <c r="P57" s="61">
        <f>'[15]Сст1кв'!F52</f>
        <v>0</v>
      </c>
      <c r="Q57" s="61">
        <f>'[15]Сст1кв'!D52</f>
        <v>0</v>
      </c>
      <c r="R57" s="61">
        <v>0</v>
      </c>
      <c r="S57" s="61">
        <f>'[13]Сст1кв'!D52</f>
        <v>0</v>
      </c>
      <c r="T57" s="38">
        <f>'[5]Сст01'!E52</f>
        <v>0</v>
      </c>
      <c r="U57" s="38">
        <f>'[5]Сст01'!G52</f>
        <v>0</v>
      </c>
      <c r="V57" s="38">
        <f>'[6]Сст01'!E52</f>
        <v>0</v>
      </c>
      <c r="W57" s="38">
        <f>'[6]Сст01'!G52</f>
        <v>0</v>
      </c>
      <c r="X57" s="79" t="s">
        <v>86</v>
      </c>
      <c r="Y57" s="79">
        <v>0</v>
      </c>
    </row>
    <row r="58" spans="1:25" ht="12.75" customHeight="1">
      <c r="A58" s="18" t="s">
        <v>87</v>
      </c>
      <c r="B58" s="88">
        <f t="shared" si="5"/>
        <v>56412936</v>
      </c>
      <c r="C58" s="88">
        <f t="shared" si="3"/>
        <v>50060090</v>
      </c>
      <c r="D58" s="37">
        <f t="shared" si="6"/>
        <v>56412936</v>
      </c>
      <c r="E58" s="37">
        <f t="shared" si="7"/>
        <v>50060090</v>
      </c>
      <c r="F58" s="61">
        <f>'[18]Сст1кв'!E53</f>
        <v>54615042.5</v>
      </c>
      <c r="G58" s="61">
        <f>'[18]Сст1кв'!G53</f>
        <v>49410903</v>
      </c>
      <c r="H58" s="38">
        <f>'[1]Сст1кв'!E53</f>
        <v>615552</v>
      </c>
      <c r="I58" s="38">
        <f>'[1]Сст1кв'!G53</f>
        <v>368040</v>
      </c>
      <c r="J58" s="38">
        <f>'[2]Сст1кв'!E53</f>
        <v>314929</v>
      </c>
      <c r="K58" s="38">
        <f>'[2]Сст1кв'!G53</f>
        <v>47608</v>
      </c>
      <c r="L58" s="38">
        <f>'[3]Сст1кв'!E53</f>
        <v>483065</v>
      </c>
      <c r="M58" s="38">
        <f>'[3]Сст1кв'!G53</f>
        <v>28825</v>
      </c>
      <c r="N58" s="38">
        <f>'[4]Сст1кв'!E53</f>
        <v>0</v>
      </c>
      <c r="O58" s="38">
        <f>'[4]Сст1кв'!G53</f>
        <v>0</v>
      </c>
      <c r="P58" s="61">
        <f>'[15]Сст1кв'!F53</f>
        <v>0</v>
      </c>
      <c r="Q58" s="61">
        <f>'[15]Сст1кв'!D53</f>
        <v>0</v>
      </c>
      <c r="R58" s="61">
        <f>'[13]Сст1кв'!C53</f>
        <v>384347.5</v>
      </c>
      <c r="S58" s="61">
        <f>'[13]Сст1кв'!D53</f>
        <v>204714</v>
      </c>
      <c r="T58" s="38">
        <f>'[5]Сст01'!E53</f>
        <v>0</v>
      </c>
      <c r="U58" s="38">
        <f>'[5]Сст01'!G53</f>
        <v>0</v>
      </c>
      <c r="V58" s="38">
        <f>'[6]Сст01'!E53</f>
        <v>0</v>
      </c>
      <c r="W58" s="38">
        <f>'[6]Сст01'!G53</f>
        <v>0</v>
      </c>
      <c r="X58" s="79" t="s">
        <v>87</v>
      </c>
      <c r="Y58" s="79">
        <v>7481909</v>
      </c>
    </row>
    <row r="59" spans="1:25" ht="12.75" customHeight="1">
      <c r="A59" s="18" t="s">
        <v>88</v>
      </c>
      <c r="B59" s="88">
        <f t="shared" si="5"/>
        <v>6769550</v>
      </c>
      <c r="C59" s="88">
        <f t="shared" si="3"/>
        <v>6002686</v>
      </c>
      <c r="D59" s="37">
        <f t="shared" si="6"/>
        <v>6769550</v>
      </c>
      <c r="E59" s="37">
        <f t="shared" si="7"/>
        <v>6002686</v>
      </c>
      <c r="F59" s="61">
        <f>'[18]Сст1кв'!E54</f>
        <v>6553805</v>
      </c>
      <c r="G59" s="61">
        <f>'[18]Сст1кв'!G54</f>
        <v>5924907</v>
      </c>
      <c r="H59" s="38">
        <f>'[1]Сст1кв'!E54</f>
        <v>73866</v>
      </c>
      <c r="I59" s="38">
        <f>'[1]Сст1кв'!G54</f>
        <v>44165</v>
      </c>
      <c r="J59" s="38">
        <f>'[2]Сст1кв'!E54</f>
        <v>37791</v>
      </c>
      <c r="K59" s="38">
        <f>'[2]Сст1кв'!G54</f>
        <v>5641</v>
      </c>
      <c r="L59" s="38">
        <f>'[3]Сст1кв'!E54</f>
        <v>57967</v>
      </c>
      <c r="M59" s="38">
        <f>'[3]Сст1кв'!G54</f>
        <v>3412</v>
      </c>
      <c r="N59" s="38">
        <f>'[4]Сст1кв'!E54</f>
        <v>0</v>
      </c>
      <c r="O59" s="38">
        <f>'[4]Сст1кв'!G54</f>
        <v>0</v>
      </c>
      <c r="P59" s="61">
        <f>'[15]Сст1кв'!F54</f>
        <v>0</v>
      </c>
      <c r="Q59" s="61">
        <f>'[15]Сст1кв'!D54</f>
        <v>0</v>
      </c>
      <c r="R59" s="61">
        <f>'[13]Сст1кв'!C54</f>
        <v>46121</v>
      </c>
      <c r="S59" s="61">
        <f>'[13]Сст1кв'!D54</f>
        <v>24561</v>
      </c>
      <c r="T59" s="38">
        <f>'[5]Сст01'!E54</f>
        <v>0</v>
      </c>
      <c r="U59" s="38">
        <f>'[5]Сст01'!G54</f>
        <v>0</v>
      </c>
      <c r="V59" s="38">
        <f>'[6]Сст01'!E54</f>
        <v>0</v>
      </c>
      <c r="W59" s="38">
        <f>'[6]Сст01'!G54</f>
        <v>0</v>
      </c>
      <c r="X59" s="79" t="s">
        <v>88</v>
      </c>
      <c r="Y59" s="79">
        <v>897832</v>
      </c>
    </row>
    <row r="60" spans="1:25" ht="12.75" customHeight="1">
      <c r="A60" s="18" t="s">
        <v>89</v>
      </c>
      <c r="B60" s="88">
        <f t="shared" si="5"/>
        <v>34226338</v>
      </c>
      <c r="C60" s="88">
        <f t="shared" si="3"/>
        <v>34056201</v>
      </c>
      <c r="D60" s="37">
        <f t="shared" si="6"/>
        <v>34226338</v>
      </c>
      <c r="E60" s="37">
        <f t="shared" si="7"/>
        <v>34056201</v>
      </c>
      <c r="F60" s="37">
        <f aca="true" t="shared" si="16" ref="F60:W60">F61+F62</f>
        <v>32642926</v>
      </c>
      <c r="G60" s="37">
        <f t="shared" si="16"/>
        <v>33515870</v>
      </c>
      <c r="H60" s="37">
        <f t="shared" si="16"/>
        <v>233860</v>
      </c>
      <c r="I60" s="37">
        <f t="shared" si="16"/>
        <v>295157</v>
      </c>
      <c r="J60" s="37">
        <f t="shared" si="16"/>
        <v>404872</v>
      </c>
      <c r="K60" s="37">
        <f t="shared" si="16"/>
        <v>55790</v>
      </c>
      <c r="L60" s="37">
        <f t="shared" si="16"/>
        <v>801680</v>
      </c>
      <c r="M60" s="37">
        <f t="shared" si="16"/>
        <v>28415</v>
      </c>
      <c r="N60" s="37">
        <f t="shared" si="16"/>
        <v>0</v>
      </c>
      <c r="O60" s="37">
        <f t="shared" si="16"/>
        <v>0</v>
      </c>
      <c r="P60" s="37">
        <f>P61+P62</f>
        <v>0</v>
      </c>
      <c r="Q60" s="37">
        <f t="shared" si="16"/>
        <v>0</v>
      </c>
      <c r="R60" s="37">
        <f>R61+R62</f>
        <v>143000</v>
      </c>
      <c r="S60" s="61">
        <f>S61+S62</f>
        <v>160969</v>
      </c>
      <c r="T60" s="37">
        <f t="shared" si="16"/>
        <v>0</v>
      </c>
      <c r="U60" s="37">
        <f t="shared" si="16"/>
        <v>0</v>
      </c>
      <c r="V60" s="37">
        <f t="shared" si="16"/>
        <v>0</v>
      </c>
      <c r="W60" s="37">
        <f t="shared" si="16"/>
        <v>0</v>
      </c>
      <c r="X60" s="79" t="s">
        <v>89</v>
      </c>
      <c r="Y60" s="79">
        <v>6245542</v>
      </c>
    </row>
    <row r="61" spans="1:25" ht="12.75" customHeight="1">
      <c r="A61" s="20" t="s">
        <v>90</v>
      </c>
      <c r="B61" s="88">
        <f t="shared" si="5"/>
        <v>34226338</v>
      </c>
      <c r="C61" s="88">
        <f t="shared" si="3"/>
        <v>33948753</v>
      </c>
      <c r="D61" s="37">
        <f t="shared" si="6"/>
        <v>34226338</v>
      </c>
      <c r="E61" s="37">
        <f t="shared" si="7"/>
        <v>33948753</v>
      </c>
      <c r="F61" s="61">
        <f>'[18]Сст1кв'!E56</f>
        <v>32642926</v>
      </c>
      <c r="G61" s="61">
        <f>'[18]Сст1кв'!G56</f>
        <v>33408422</v>
      </c>
      <c r="H61" s="38">
        <f>'[1]Сст1кв'!E56</f>
        <v>233860</v>
      </c>
      <c r="I61" s="38">
        <f>'[1]Сст1кв'!G56</f>
        <v>295157</v>
      </c>
      <c r="J61" s="38">
        <f>'[2]Сст1кв'!E56</f>
        <v>404872</v>
      </c>
      <c r="K61" s="38">
        <f>'[2]Сст1кв'!G56</f>
        <v>55790</v>
      </c>
      <c r="L61" s="38">
        <f>'[3]Сст1кв'!E56</f>
        <v>801680</v>
      </c>
      <c r="M61" s="38">
        <f>'[3]Сст1кв'!G56</f>
        <v>28415</v>
      </c>
      <c r="N61" s="38">
        <f>'[4]Сст1кв'!E56</f>
        <v>0</v>
      </c>
      <c r="O61" s="38">
        <f>'[4]Сст1кв'!G56</f>
        <v>0</v>
      </c>
      <c r="P61" s="61">
        <f>'[15]Сст1кв'!F56</f>
        <v>0</v>
      </c>
      <c r="Q61" s="61">
        <f>'[15]Сст1кв'!D56</f>
        <v>0</v>
      </c>
      <c r="R61" s="61">
        <f>'[13]Сст1кв'!C56</f>
        <v>143000</v>
      </c>
      <c r="S61" s="61">
        <f>'[13]Сст1кв'!D56</f>
        <v>160969</v>
      </c>
      <c r="T61" s="38">
        <f>'[5]Сст01'!E56</f>
        <v>0</v>
      </c>
      <c r="U61" s="38">
        <f>'[5]Сст01'!G56</f>
        <v>0</v>
      </c>
      <c r="V61" s="38">
        <f>'[6]Сст01'!E56</f>
        <v>0</v>
      </c>
      <c r="W61" s="38">
        <f>'[6]Сст01'!G56</f>
        <v>0</v>
      </c>
      <c r="X61" s="79" t="s">
        <v>90</v>
      </c>
      <c r="Y61" s="79">
        <v>6245399</v>
      </c>
    </row>
    <row r="62" spans="1:25" ht="12.75" customHeight="1">
      <c r="A62" s="20" t="s">
        <v>91</v>
      </c>
      <c r="B62" s="88">
        <f t="shared" si="5"/>
        <v>0</v>
      </c>
      <c r="C62" s="88">
        <f t="shared" si="3"/>
        <v>107448</v>
      </c>
      <c r="D62" s="37">
        <f t="shared" si="6"/>
        <v>0</v>
      </c>
      <c r="E62" s="37">
        <f t="shared" si="7"/>
        <v>107448</v>
      </c>
      <c r="F62" s="61">
        <f>'[18]Сст1кв'!E57</f>
        <v>0</v>
      </c>
      <c r="G62" s="61">
        <f>'[18]Сст1кв'!G57</f>
        <v>107448</v>
      </c>
      <c r="H62" s="38">
        <f>'[1]Сст1кв'!E57</f>
        <v>0</v>
      </c>
      <c r="I62" s="38">
        <f>'[1]Сст1кв'!G57</f>
        <v>0</v>
      </c>
      <c r="J62" s="38">
        <f>'[2]Сст1кв'!E57</f>
        <v>0</v>
      </c>
      <c r="K62" s="38">
        <f>'[2]Сст1кв'!G57</f>
        <v>0</v>
      </c>
      <c r="L62" s="38">
        <f>'[3]Сст1кв'!E57</f>
        <v>0</v>
      </c>
      <c r="M62" s="38">
        <f>'[3]Сст1кв'!G57</f>
        <v>0</v>
      </c>
      <c r="N62" s="38">
        <f>'[4]Сст1кв'!E57</f>
        <v>0</v>
      </c>
      <c r="O62" s="38">
        <f>'[4]Сст1кв'!G57</f>
        <v>0</v>
      </c>
      <c r="P62" s="61">
        <f>'[15]Сст1кв'!F57</f>
        <v>0</v>
      </c>
      <c r="Q62" s="61">
        <f>'[15]Сст1кв'!D57</f>
        <v>0</v>
      </c>
      <c r="R62" s="61">
        <v>0</v>
      </c>
      <c r="S62" s="61">
        <f>'[13]Сст1кв'!D57</f>
        <v>0</v>
      </c>
      <c r="T62" s="38">
        <f>'[5]Сст01'!E57</f>
        <v>0</v>
      </c>
      <c r="U62" s="38">
        <f>'[5]Сст01'!G57</f>
        <v>0</v>
      </c>
      <c r="V62" s="38">
        <f>'[6]Сст01'!E57</f>
        <v>0</v>
      </c>
      <c r="W62" s="38">
        <f>'[6]Сст01'!G57</f>
        <v>0</v>
      </c>
      <c r="X62" s="79" t="s">
        <v>91</v>
      </c>
      <c r="Y62" s="79">
        <v>143</v>
      </c>
    </row>
    <row r="63" spans="1:25" ht="12.75" customHeight="1">
      <c r="A63" s="18" t="s">
        <v>92</v>
      </c>
      <c r="B63" s="88">
        <f t="shared" si="5"/>
        <v>7570097.25</v>
      </c>
      <c r="C63" s="88">
        <f t="shared" si="3"/>
        <v>8005016</v>
      </c>
      <c r="D63" s="37">
        <f t="shared" si="6"/>
        <v>7570097.25</v>
      </c>
      <c r="E63" s="37">
        <f t="shared" si="7"/>
        <v>8005016</v>
      </c>
      <c r="F63" s="37">
        <f aca="true" t="shared" si="17" ref="F63:W63">SUM(F64,F86,F88:F98)</f>
        <v>7321691.25</v>
      </c>
      <c r="G63" s="37">
        <f t="shared" si="17"/>
        <v>7922521</v>
      </c>
      <c r="H63" s="37">
        <f t="shared" si="17"/>
        <v>40040</v>
      </c>
      <c r="I63" s="37">
        <f t="shared" si="17"/>
        <v>61698</v>
      </c>
      <c r="J63" s="37">
        <f t="shared" si="17"/>
        <v>72578</v>
      </c>
      <c r="K63" s="37">
        <f t="shared" si="17"/>
        <v>10655</v>
      </c>
      <c r="L63" s="37">
        <f t="shared" si="17"/>
        <v>102466</v>
      </c>
      <c r="M63" s="37">
        <f t="shared" si="17"/>
        <v>4825</v>
      </c>
      <c r="N63" s="37">
        <f t="shared" si="17"/>
        <v>0</v>
      </c>
      <c r="O63" s="37">
        <f t="shared" si="17"/>
        <v>0</v>
      </c>
      <c r="P63" s="37">
        <f>SUM(P64,P86,P88:P98)</f>
        <v>0</v>
      </c>
      <c r="Q63" s="37">
        <f t="shared" si="17"/>
        <v>0</v>
      </c>
      <c r="R63" s="37">
        <f>SUM(R64,R86,R88:R98)</f>
        <v>33322</v>
      </c>
      <c r="S63" s="61">
        <f>'[13]Сст1кв'!D58</f>
        <v>5317</v>
      </c>
      <c r="T63" s="37">
        <f t="shared" si="17"/>
        <v>0</v>
      </c>
      <c r="U63" s="37">
        <f t="shared" si="17"/>
        <v>0</v>
      </c>
      <c r="V63" s="37">
        <f t="shared" si="17"/>
        <v>0</v>
      </c>
      <c r="W63" s="37">
        <f t="shared" si="17"/>
        <v>0</v>
      </c>
      <c r="X63" s="79" t="s">
        <v>92</v>
      </c>
      <c r="Y63" s="79">
        <v>1207200</v>
      </c>
    </row>
    <row r="64" spans="1:25" ht="12.75" customHeight="1">
      <c r="A64" s="21" t="s">
        <v>93</v>
      </c>
      <c r="B64" s="88">
        <f t="shared" si="5"/>
        <v>5270601.5</v>
      </c>
      <c r="C64" s="88">
        <f t="shared" si="3"/>
        <v>4163675</v>
      </c>
      <c r="D64" s="37">
        <f t="shared" si="6"/>
        <v>5270601.5</v>
      </c>
      <c r="E64" s="37">
        <f t="shared" si="7"/>
        <v>4163675</v>
      </c>
      <c r="F64" s="46">
        <f aca="true" t="shared" si="18" ref="F64:W64">F65+F66</f>
        <v>5025529</v>
      </c>
      <c r="G64" s="46">
        <f t="shared" si="18"/>
        <v>4101424</v>
      </c>
      <c r="H64" s="46">
        <f t="shared" si="18"/>
        <v>40040</v>
      </c>
      <c r="I64" s="46">
        <f t="shared" si="18"/>
        <v>48302</v>
      </c>
      <c r="J64" s="46">
        <f t="shared" si="18"/>
        <v>72578</v>
      </c>
      <c r="K64" s="46">
        <f t="shared" si="18"/>
        <v>8812</v>
      </c>
      <c r="L64" s="46">
        <f t="shared" si="18"/>
        <v>102466</v>
      </c>
      <c r="M64" s="46">
        <f t="shared" si="18"/>
        <v>3719</v>
      </c>
      <c r="N64" s="46">
        <f t="shared" si="18"/>
        <v>0</v>
      </c>
      <c r="O64" s="46">
        <f t="shared" si="18"/>
        <v>0</v>
      </c>
      <c r="P64" s="46">
        <f>P65+P66</f>
        <v>0</v>
      </c>
      <c r="Q64" s="46">
        <f t="shared" si="18"/>
        <v>0</v>
      </c>
      <c r="R64" s="46">
        <f>'[13]Сст1кв'!C59</f>
        <v>29988.5</v>
      </c>
      <c r="S64" s="61">
        <f>'[13]Сст1кв'!D59</f>
        <v>1418</v>
      </c>
      <c r="T64" s="46">
        <f t="shared" si="18"/>
        <v>0</v>
      </c>
      <c r="U64" s="46">
        <f t="shared" si="18"/>
        <v>0</v>
      </c>
      <c r="V64" s="46">
        <f t="shared" si="18"/>
        <v>0</v>
      </c>
      <c r="W64" s="46">
        <f t="shared" si="18"/>
        <v>0</v>
      </c>
      <c r="X64" s="79" t="s">
        <v>93</v>
      </c>
      <c r="Y64" s="79">
        <v>997990</v>
      </c>
    </row>
    <row r="65" spans="1:25" ht="12.75" customHeight="1">
      <c r="A65" s="21" t="s">
        <v>293</v>
      </c>
      <c r="B65" s="88">
        <f t="shared" si="5"/>
        <v>0</v>
      </c>
      <c r="C65" s="88">
        <f t="shared" si="3"/>
        <v>0</v>
      </c>
      <c r="D65" s="37">
        <f t="shared" si="6"/>
        <v>0</v>
      </c>
      <c r="E65" s="37">
        <f t="shared" si="7"/>
        <v>0</v>
      </c>
      <c r="F65" s="61">
        <f>'[18]Сст1кв'!$E$60</f>
        <v>0</v>
      </c>
      <c r="G65" s="61">
        <f>'[18]Сст1кв'!$G$60</f>
        <v>0</v>
      </c>
      <c r="H65" s="38">
        <f>'[1]Сст1кв'!E60</f>
        <v>0</v>
      </c>
      <c r="I65" s="38">
        <f>'[1]Сст1кв'!G60</f>
        <v>0</v>
      </c>
      <c r="J65" s="38">
        <f>'[2]Сст1кв'!E60</f>
        <v>0</v>
      </c>
      <c r="K65" s="38">
        <f>'[2]Сст1кв'!G60</f>
        <v>0</v>
      </c>
      <c r="L65" s="38">
        <f>'[3]Сст1кв'!E60</f>
        <v>0</v>
      </c>
      <c r="M65" s="38">
        <f>'[3]Сст1кв'!G60</f>
        <v>0</v>
      </c>
      <c r="N65" s="38">
        <f>'[4]Сст1кв'!E60</f>
        <v>0</v>
      </c>
      <c r="O65" s="38">
        <f>'[4]Сст1кв'!G60</f>
        <v>0</v>
      </c>
      <c r="P65" s="61">
        <f>'[15]Сст1кв'!F60</f>
        <v>0</v>
      </c>
      <c r="Q65" s="61">
        <f>'[15]Сст1кв'!D60</f>
        <v>0</v>
      </c>
      <c r="R65" s="61">
        <v>0</v>
      </c>
      <c r="S65" s="61">
        <f>'[13]Сст1кв'!D60</f>
        <v>0</v>
      </c>
      <c r="T65" s="38">
        <f>'[5]Сст01'!E60</f>
        <v>0</v>
      </c>
      <c r="U65" s="38">
        <f>'[5]Сст01'!G60</f>
        <v>0</v>
      </c>
      <c r="V65" s="38">
        <f>'[6]Сст01'!E60</f>
        <v>0</v>
      </c>
      <c r="W65" s="38">
        <f>'[6]Сст01'!G60</f>
        <v>0</v>
      </c>
      <c r="X65" s="79" t="s">
        <v>94</v>
      </c>
      <c r="Y65" s="79">
        <v>0</v>
      </c>
    </row>
    <row r="66" spans="1:25" ht="12.75" customHeight="1">
      <c r="A66" s="21" t="s">
        <v>95</v>
      </c>
      <c r="B66" s="88">
        <f t="shared" si="5"/>
        <v>5270601.5</v>
      </c>
      <c r="C66" s="88">
        <f t="shared" si="3"/>
        <v>4163675</v>
      </c>
      <c r="D66" s="37">
        <f t="shared" si="6"/>
        <v>5270601.5</v>
      </c>
      <c r="E66" s="37">
        <f t="shared" si="7"/>
        <v>4163675</v>
      </c>
      <c r="F66" s="46">
        <f aca="true" t="shared" si="19" ref="F66:W66">SUM(F67,F68,F69,F73:F76,F79,F80,F84,F85)</f>
        <v>5025529</v>
      </c>
      <c r="G66" s="40">
        <f t="shared" si="19"/>
        <v>4101424</v>
      </c>
      <c r="H66" s="40">
        <f t="shared" si="19"/>
        <v>40040</v>
      </c>
      <c r="I66" s="40">
        <f t="shared" si="19"/>
        <v>48302</v>
      </c>
      <c r="J66" s="40">
        <f t="shared" si="19"/>
        <v>72578</v>
      </c>
      <c r="K66" s="40">
        <f t="shared" si="19"/>
        <v>8812</v>
      </c>
      <c r="L66" s="40">
        <f t="shared" si="19"/>
        <v>102466</v>
      </c>
      <c r="M66" s="40">
        <f t="shared" si="19"/>
        <v>3719</v>
      </c>
      <c r="N66" s="40">
        <f t="shared" si="19"/>
        <v>0</v>
      </c>
      <c r="O66" s="40">
        <f t="shared" si="19"/>
        <v>0</v>
      </c>
      <c r="P66" s="40">
        <f>SUM(P67,P68,P69,P73:P76,P79,P80,P84,P85)</f>
        <v>0</v>
      </c>
      <c r="Q66" s="40">
        <f t="shared" si="19"/>
        <v>0</v>
      </c>
      <c r="R66" s="68">
        <f>'[13]Сст1кв'!C61</f>
        <v>29988.5</v>
      </c>
      <c r="S66" s="61">
        <f>'[13]Сст1кв'!D61</f>
        <v>1418</v>
      </c>
      <c r="T66" s="40">
        <f t="shared" si="19"/>
        <v>0</v>
      </c>
      <c r="U66" s="40">
        <f t="shared" si="19"/>
        <v>0</v>
      </c>
      <c r="V66" s="40">
        <f t="shared" si="19"/>
        <v>0</v>
      </c>
      <c r="W66" s="40">
        <f t="shared" si="19"/>
        <v>0</v>
      </c>
      <c r="X66" s="79" t="s">
        <v>95</v>
      </c>
      <c r="Y66" s="79">
        <v>997990</v>
      </c>
    </row>
    <row r="67" spans="1:25" ht="12.75" customHeight="1">
      <c r="A67" s="22" t="s">
        <v>96</v>
      </c>
      <c r="B67" s="88">
        <f t="shared" si="5"/>
        <v>0</v>
      </c>
      <c r="C67" s="88">
        <f t="shared" si="3"/>
        <v>60</v>
      </c>
      <c r="D67" s="37">
        <f t="shared" si="6"/>
        <v>0</v>
      </c>
      <c r="E67" s="37">
        <f t="shared" si="7"/>
        <v>60</v>
      </c>
      <c r="F67" s="61">
        <f>'[18]Сст1кв'!$E$62</f>
        <v>0</v>
      </c>
      <c r="G67" s="61">
        <f>'[18]Сст1кв'!$G$62</f>
        <v>60</v>
      </c>
      <c r="H67" s="38">
        <f>'[1]Сст1кв'!E62</f>
        <v>0</v>
      </c>
      <c r="I67" s="38">
        <f>'[1]Сст1кв'!G62</f>
        <v>0</v>
      </c>
      <c r="J67" s="38">
        <f>'[2]Сст1кв'!E62</f>
        <v>0</v>
      </c>
      <c r="K67" s="38">
        <f>'[2]Сст1кв'!G62</f>
        <v>0</v>
      </c>
      <c r="L67" s="38">
        <f>'[3]Сст1кв'!E62</f>
        <v>0</v>
      </c>
      <c r="M67" s="38">
        <f>'[3]Сст1кв'!G62</f>
        <v>0</v>
      </c>
      <c r="N67" s="38">
        <f>'[4]Сст1кв'!E62</f>
        <v>0</v>
      </c>
      <c r="O67" s="38">
        <f>'[4]Сст1кв'!G62</f>
        <v>0</v>
      </c>
      <c r="P67" s="61">
        <f>'[15]Сст1кв'!F62</f>
        <v>0</v>
      </c>
      <c r="Q67" s="61">
        <f>'[15]Сст1кв'!D62</f>
        <v>0</v>
      </c>
      <c r="R67" s="61">
        <f>'[13]Сст1кв'!B62</f>
        <v>0</v>
      </c>
      <c r="S67" s="61">
        <f>'[13]Сст1кв'!D62</f>
        <v>0</v>
      </c>
      <c r="T67" s="38">
        <f>'[5]Сст01'!E62</f>
        <v>0</v>
      </c>
      <c r="U67" s="38">
        <f>'[5]Сст01'!G62</f>
        <v>0</v>
      </c>
      <c r="V67" s="38">
        <f>'[6]Сст01'!E62</f>
        <v>0</v>
      </c>
      <c r="W67" s="38">
        <f>'[6]Сст01'!G62</f>
        <v>0</v>
      </c>
      <c r="X67" s="79" t="s">
        <v>96</v>
      </c>
      <c r="Y67" s="79">
        <v>0</v>
      </c>
    </row>
    <row r="68" spans="1:25" ht="12.75" customHeight="1">
      <c r="A68" s="23" t="s">
        <v>97</v>
      </c>
      <c r="B68" s="88">
        <f t="shared" si="5"/>
        <v>26787</v>
      </c>
      <c r="C68" s="88">
        <f t="shared" si="3"/>
        <v>28224</v>
      </c>
      <c r="D68" s="37">
        <f t="shared" si="6"/>
        <v>26787</v>
      </c>
      <c r="E68" s="37">
        <f t="shared" si="7"/>
        <v>28224</v>
      </c>
      <c r="F68" s="61">
        <f>'[18]Сст1кв'!$E$63</f>
        <v>26787</v>
      </c>
      <c r="G68" s="61">
        <f>'[18]Сст1кв'!$G$63</f>
        <v>28219</v>
      </c>
      <c r="H68" s="38">
        <f>'[1]Сст1кв'!E63</f>
        <v>0</v>
      </c>
      <c r="I68" s="38">
        <f>'[1]Сст1кв'!G63</f>
        <v>0</v>
      </c>
      <c r="J68" s="38">
        <f>'[2]Сст1кв'!E63</f>
        <v>0</v>
      </c>
      <c r="K68" s="38">
        <f>'[2]Сст1кв'!G63</f>
        <v>2</v>
      </c>
      <c r="L68" s="38">
        <f>'[3]Сст1кв'!E63</f>
        <v>0</v>
      </c>
      <c r="M68" s="38">
        <f>'[3]Сст1кв'!G63</f>
        <v>3</v>
      </c>
      <c r="N68" s="38">
        <f>'[4]Сст1кв'!E63</f>
        <v>0</v>
      </c>
      <c r="O68" s="38">
        <f>'[4]Сст1кв'!G63</f>
        <v>0</v>
      </c>
      <c r="P68" s="61">
        <f>'[15]Сст1кв'!F63</f>
        <v>0</v>
      </c>
      <c r="Q68" s="61">
        <f>'[15]Сст1кв'!D63</f>
        <v>0</v>
      </c>
      <c r="R68" s="61">
        <f>'[13]Сст1кв'!B63</f>
        <v>0</v>
      </c>
      <c r="S68" s="61">
        <f>'[13]Сст1кв'!D62</f>
        <v>0</v>
      </c>
      <c r="T68" s="38">
        <f>'[5]Сст01'!E63</f>
        <v>0</v>
      </c>
      <c r="U68" s="38">
        <f>'[5]Сст01'!G63</f>
        <v>0</v>
      </c>
      <c r="V68" s="38">
        <f>'[6]Сст01'!E63</f>
        <v>0</v>
      </c>
      <c r="W68" s="38">
        <f>'[6]Сст01'!G63</f>
        <v>0</v>
      </c>
      <c r="X68" s="79" t="s">
        <v>97</v>
      </c>
      <c r="Y68" s="79">
        <v>0</v>
      </c>
    </row>
    <row r="69" spans="1:25" ht="12.75" customHeight="1">
      <c r="A69" s="23" t="s">
        <v>98</v>
      </c>
      <c r="B69" s="88">
        <f t="shared" si="5"/>
        <v>2366792</v>
      </c>
      <c r="C69" s="88">
        <f t="shared" si="3"/>
        <v>2512354</v>
      </c>
      <c r="D69" s="37">
        <f t="shared" si="6"/>
        <v>2366792</v>
      </c>
      <c r="E69" s="37">
        <f t="shared" si="7"/>
        <v>2512354</v>
      </c>
      <c r="F69" s="45">
        <f aca="true" t="shared" si="20" ref="F69:W69">F70+F71+F72</f>
        <v>2366792</v>
      </c>
      <c r="G69" s="41">
        <f t="shared" si="20"/>
        <v>2457465</v>
      </c>
      <c r="H69" s="41">
        <f t="shared" si="20"/>
        <v>0</v>
      </c>
      <c r="I69" s="41">
        <f t="shared" si="20"/>
        <v>43094</v>
      </c>
      <c r="J69" s="41">
        <f t="shared" si="20"/>
        <v>0</v>
      </c>
      <c r="K69" s="41">
        <f t="shared" si="20"/>
        <v>8325</v>
      </c>
      <c r="L69" s="41">
        <f t="shared" si="20"/>
        <v>0</v>
      </c>
      <c r="M69" s="41">
        <f t="shared" si="20"/>
        <v>3470</v>
      </c>
      <c r="N69" s="41">
        <f t="shared" si="20"/>
        <v>0</v>
      </c>
      <c r="O69" s="41">
        <f t="shared" si="20"/>
        <v>0</v>
      </c>
      <c r="P69" s="41">
        <f>P70+P71+P72</f>
        <v>0</v>
      </c>
      <c r="Q69" s="41">
        <f t="shared" si="20"/>
        <v>0</v>
      </c>
      <c r="R69" s="41">
        <f t="shared" si="20"/>
        <v>0</v>
      </c>
      <c r="S69" s="41">
        <f t="shared" si="20"/>
        <v>0</v>
      </c>
      <c r="T69" s="41">
        <f t="shared" si="20"/>
        <v>0</v>
      </c>
      <c r="U69" s="41">
        <f t="shared" si="20"/>
        <v>0</v>
      </c>
      <c r="V69" s="41">
        <f t="shared" si="20"/>
        <v>0</v>
      </c>
      <c r="W69" s="41">
        <f t="shared" si="20"/>
        <v>0</v>
      </c>
      <c r="X69" s="79" t="s">
        <v>98</v>
      </c>
      <c r="Y69" s="79">
        <v>701987</v>
      </c>
    </row>
    <row r="70" spans="1:25" ht="12.75" customHeight="1">
      <c r="A70" s="22" t="s">
        <v>99</v>
      </c>
      <c r="B70" s="88">
        <f t="shared" si="5"/>
        <v>1054697</v>
      </c>
      <c r="C70" s="88">
        <f t="shared" si="3"/>
        <v>1171442</v>
      </c>
      <c r="D70" s="37">
        <f t="shared" si="6"/>
        <v>1054697</v>
      </c>
      <c r="E70" s="37">
        <f t="shared" si="7"/>
        <v>1171442</v>
      </c>
      <c r="F70" s="61">
        <f>'[18]Сст1кв'!$E$65</f>
        <v>1054697</v>
      </c>
      <c r="G70" s="61">
        <f>'[18]Сст1кв'!$G$65</f>
        <v>1140564</v>
      </c>
      <c r="H70" s="38">
        <f>'[1]Сст1кв'!E65</f>
        <v>0</v>
      </c>
      <c r="I70" s="38">
        <f>'[1]Сст1кв'!G65</f>
        <v>24869</v>
      </c>
      <c r="J70" s="38">
        <f>'[2]Сст1кв'!E65</f>
        <v>0</v>
      </c>
      <c r="K70" s="38">
        <f>'[2]Сст1кв'!G65</f>
        <v>4275</v>
      </c>
      <c r="L70" s="38">
        <f>'[3]Сст1кв'!E65</f>
        <v>0</v>
      </c>
      <c r="M70" s="38">
        <f>'[3]Сст1кв'!G65</f>
        <v>1734</v>
      </c>
      <c r="N70" s="38">
        <f>'[4]Сст1кв'!E65</f>
        <v>0</v>
      </c>
      <c r="O70" s="38">
        <f>'[4]Сст1кв'!G65</f>
        <v>0</v>
      </c>
      <c r="P70" s="61">
        <f>'[15]Сст1кв'!F65</f>
        <v>0</v>
      </c>
      <c r="Q70" s="61">
        <f>'[15]Сст1кв'!D65</f>
        <v>0</v>
      </c>
      <c r="R70" s="61">
        <f>'[13]Сст1кв'!B65</f>
        <v>0</v>
      </c>
      <c r="S70" s="61">
        <f>'[13]Сст1кв'!D64</f>
        <v>0</v>
      </c>
      <c r="T70" s="38">
        <f>'[5]Сст01'!E65</f>
        <v>0</v>
      </c>
      <c r="U70" s="38">
        <f>'[5]Сст01'!G65</f>
        <v>0</v>
      </c>
      <c r="V70" s="38">
        <f>'[6]Сст01'!E65</f>
        <v>0</v>
      </c>
      <c r="W70" s="38">
        <f>'[6]Сст01'!G65</f>
        <v>0</v>
      </c>
      <c r="X70" s="79" t="s">
        <v>302</v>
      </c>
      <c r="Y70" s="79">
        <v>543725</v>
      </c>
    </row>
    <row r="71" spans="1:25" ht="12.75" customHeight="1">
      <c r="A71" s="22" t="s">
        <v>100</v>
      </c>
      <c r="B71" s="88">
        <f t="shared" si="5"/>
        <v>568353</v>
      </c>
      <c r="C71" s="88">
        <f t="shared" si="3"/>
        <v>568353</v>
      </c>
      <c r="D71" s="37">
        <f t="shared" si="6"/>
        <v>568353</v>
      </c>
      <c r="E71" s="37">
        <f t="shared" si="7"/>
        <v>568353</v>
      </c>
      <c r="F71" s="61">
        <f>'[18]Сст1кв'!$E$66</f>
        <v>568353</v>
      </c>
      <c r="G71" s="61">
        <f>'[18]Сст1кв'!$G$66</f>
        <v>560033</v>
      </c>
      <c r="H71" s="38">
        <f>'[1]Сст1кв'!E66</f>
        <v>0</v>
      </c>
      <c r="I71" s="38">
        <f>'[1]Сст1кв'!G66</f>
        <v>6701</v>
      </c>
      <c r="J71" s="38">
        <f>'[2]Сст1кв'!E66</f>
        <v>0</v>
      </c>
      <c r="K71" s="38">
        <f>'[2]Сст1кв'!G66</f>
        <v>1152</v>
      </c>
      <c r="L71" s="38">
        <f>'[3]Сст1кв'!E66</f>
        <v>0</v>
      </c>
      <c r="M71" s="38">
        <f>'[3]Сст1кв'!G66</f>
        <v>467</v>
      </c>
      <c r="N71" s="38">
        <f>'[4]Сст1кв'!E66</f>
        <v>0</v>
      </c>
      <c r="O71" s="38">
        <f>'[4]Сст1кв'!G66</f>
        <v>0</v>
      </c>
      <c r="P71" s="61">
        <f>'[15]Сст1кв'!F66</f>
        <v>0</v>
      </c>
      <c r="Q71" s="61">
        <f>'[15]Сст1кв'!D66</f>
        <v>0</v>
      </c>
      <c r="R71" s="61">
        <f>'[13]Сст1кв'!B66</f>
        <v>0</v>
      </c>
      <c r="S71" s="61">
        <f>'[13]Сст1кв'!D65</f>
        <v>0</v>
      </c>
      <c r="T71" s="38">
        <f>'[5]Сст01'!E66</f>
        <v>0</v>
      </c>
      <c r="U71" s="38">
        <f>'[5]Сст01'!G66</f>
        <v>0</v>
      </c>
      <c r="V71" s="38">
        <f>'[6]Сст01'!E66</f>
        <v>0</v>
      </c>
      <c r="W71" s="38">
        <f>'[6]Сст01'!G66</f>
        <v>0</v>
      </c>
      <c r="X71" s="79" t="s">
        <v>100</v>
      </c>
      <c r="Y71" s="79">
        <v>64844</v>
      </c>
    </row>
    <row r="72" spans="1:25" ht="12.75" customHeight="1">
      <c r="A72" s="22" t="s">
        <v>101</v>
      </c>
      <c r="B72" s="88">
        <f t="shared" si="5"/>
        <v>743742</v>
      </c>
      <c r="C72" s="88">
        <f t="shared" si="3"/>
        <v>772559</v>
      </c>
      <c r="D72" s="37">
        <f t="shared" si="6"/>
        <v>743742</v>
      </c>
      <c r="E72" s="37">
        <f t="shared" si="7"/>
        <v>772559</v>
      </c>
      <c r="F72" s="61">
        <f>'[18]Сст1кв'!$E$67</f>
        <v>743742</v>
      </c>
      <c r="G72" s="61">
        <f>'[18]Сст1кв'!$G$67</f>
        <v>756868</v>
      </c>
      <c r="H72" s="38">
        <f>'[1]Сст1кв'!E67</f>
        <v>0</v>
      </c>
      <c r="I72" s="38">
        <f>'[1]Сст1кв'!G67</f>
        <v>11524</v>
      </c>
      <c r="J72" s="38">
        <f>'[2]Сст1кв'!E67</f>
        <v>0</v>
      </c>
      <c r="K72" s="38">
        <f>'[2]Сст1кв'!G67</f>
        <v>2898</v>
      </c>
      <c r="L72" s="38">
        <f>'[3]Сст1кв'!E67</f>
        <v>0</v>
      </c>
      <c r="M72" s="38">
        <f>'[3]Сст1кв'!G67</f>
        <v>1269</v>
      </c>
      <c r="N72" s="38">
        <f>'[4]Сст1кв'!E67</f>
        <v>0</v>
      </c>
      <c r="O72" s="38">
        <f>'[4]Сст1кв'!G67</f>
        <v>0</v>
      </c>
      <c r="P72" s="61">
        <f>'[15]Сст1кв'!F67</f>
        <v>0</v>
      </c>
      <c r="Q72" s="61">
        <f>'[15]Сст1кв'!D67</f>
        <v>0</v>
      </c>
      <c r="R72" s="61">
        <f>'[13]Сст1кв'!B67</f>
        <v>0</v>
      </c>
      <c r="S72" s="61">
        <f>'[13]Сст1кв'!D66</f>
        <v>0</v>
      </c>
      <c r="T72" s="38">
        <f>'[5]Сст01'!E67</f>
        <v>0</v>
      </c>
      <c r="U72" s="38">
        <f>'[5]Сст01'!G67</f>
        <v>0</v>
      </c>
      <c r="V72" s="38">
        <f>'[6]Сст01'!E67</f>
        <v>0</v>
      </c>
      <c r="W72" s="38">
        <f>'[6]Сст01'!G67</f>
        <v>0</v>
      </c>
      <c r="X72" s="79" t="s">
        <v>101</v>
      </c>
      <c r="Y72" s="79">
        <v>93418</v>
      </c>
    </row>
    <row r="73" spans="1:25" ht="12.75" customHeight="1">
      <c r="A73" s="23" t="s">
        <v>311</v>
      </c>
      <c r="B73" s="88">
        <f t="shared" si="5"/>
        <v>0</v>
      </c>
      <c r="C73" s="88">
        <f t="shared" si="3"/>
        <v>0</v>
      </c>
      <c r="D73" s="37">
        <f t="shared" si="6"/>
        <v>0</v>
      </c>
      <c r="E73" s="37">
        <f t="shared" si="7"/>
        <v>0</v>
      </c>
      <c r="F73" s="61">
        <f>'[18]Сст1кв'!$E$68</f>
        <v>0</v>
      </c>
      <c r="G73" s="61">
        <f>'[18]Сст1кв'!$G$68</f>
        <v>0</v>
      </c>
      <c r="H73" s="38">
        <f>'[1]Сст1кв'!E68</f>
        <v>0</v>
      </c>
      <c r="I73" s="38">
        <f>'[1]Сст1кв'!G68</f>
        <v>0</v>
      </c>
      <c r="J73" s="38">
        <f>'[2]Сст1кв'!E68</f>
        <v>0</v>
      </c>
      <c r="K73" s="38">
        <f>'[2]Сст1кв'!G68</f>
        <v>0</v>
      </c>
      <c r="L73" s="38">
        <f>'[3]Сст1кв'!E68</f>
        <v>0</v>
      </c>
      <c r="M73" s="38">
        <f>'[3]Сст1кв'!G68</f>
        <v>0</v>
      </c>
      <c r="N73" s="38">
        <f>'[4]Сст1кв'!E68</f>
        <v>0</v>
      </c>
      <c r="O73" s="38">
        <f>'[4]Сст1кв'!G68</f>
        <v>0</v>
      </c>
      <c r="P73" s="61">
        <f>'[15]Сст1кв'!F68</f>
        <v>0</v>
      </c>
      <c r="Q73" s="61">
        <f>'[15]Сст1кв'!D68</f>
        <v>0</v>
      </c>
      <c r="R73" s="61">
        <f>'[13]Сст1кв'!B68</f>
        <v>0</v>
      </c>
      <c r="S73" s="61">
        <f>'[13]Сст1кв'!D67</f>
        <v>0</v>
      </c>
      <c r="T73" s="38">
        <f>'[5]Сст01'!E68</f>
        <v>0</v>
      </c>
      <c r="U73" s="38">
        <f>'[5]Сст01'!G68</f>
        <v>0</v>
      </c>
      <c r="V73" s="38">
        <f>'[6]Сст01'!E68</f>
        <v>0</v>
      </c>
      <c r="W73" s="38">
        <f>'[6]Сст01'!G68</f>
        <v>0</v>
      </c>
      <c r="X73" s="79" t="s">
        <v>102</v>
      </c>
      <c r="Y73" s="79">
        <v>0</v>
      </c>
    </row>
    <row r="74" spans="1:25" ht="12.75" customHeight="1">
      <c r="A74" s="22" t="s">
        <v>103</v>
      </c>
      <c r="B74" s="88">
        <f t="shared" si="5"/>
        <v>378380</v>
      </c>
      <c r="C74" s="88">
        <f t="shared" si="3"/>
        <v>13376</v>
      </c>
      <c r="D74" s="37">
        <f t="shared" si="6"/>
        <v>378380</v>
      </c>
      <c r="E74" s="37">
        <f t="shared" si="7"/>
        <v>13376</v>
      </c>
      <c r="F74" s="61">
        <f>'[18]Сст1кв'!$E$69</f>
        <v>377930</v>
      </c>
      <c r="G74" s="61">
        <f>'[18]Сст1кв'!$G$69</f>
        <v>13376</v>
      </c>
      <c r="H74" s="38">
        <f>'[1]Сст1кв'!E69</f>
        <v>0</v>
      </c>
      <c r="I74" s="38">
        <f>'[1]Сст1кв'!G69</f>
        <v>0</v>
      </c>
      <c r="J74" s="38">
        <f>'[2]Сст1кв'!E69</f>
        <v>0</v>
      </c>
      <c r="K74" s="38">
        <f>'[2]Сст1кв'!G69</f>
        <v>0</v>
      </c>
      <c r="L74" s="38">
        <f>'[3]Сст1кв'!E69</f>
        <v>0</v>
      </c>
      <c r="M74" s="38">
        <f>'[3]Сст1кв'!G69</f>
        <v>0</v>
      </c>
      <c r="N74" s="38">
        <f>'[4]Сст1кв'!E69</f>
        <v>0</v>
      </c>
      <c r="O74" s="38">
        <f>'[4]Сст1кв'!G69</f>
        <v>0</v>
      </c>
      <c r="P74" s="61">
        <f>'[15]Сст1кв'!F69</f>
        <v>0</v>
      </c>
      <c r="Q74" s="61">
        <f>'[15]Сст1кв'!D69</f>
        <v>0</v>
      </c>
      <c r="R74" s="61">
        <f>'[13]Сст1кв'!B69</f>
        <v>450</v>
      </c>
      <c r="S74" s="61">
        <f>'[13]Сст1кв'!D69</f>
        <v>0</v>
      </c>
      <c r="T74" s="38">
        <f>'[5]Сст01'!E69</f>
        <v>0</v>
      </c>
      <c r="U74" s="38">
        <f>'[5]Сст01'!G69</f>
        <v>0</v>
      </c>
      <c r="V74" s="38">
        <f>'[6]Сст01'!E69</f>
        <v>0</v>
      </c>
      <c r="W74" s="38">
        <f>'[6]Сст01'!G69</f>
        <v>0</v>
      </c>
      <c r="X74" s="79" t="s">
        <v>103</v>
      </c>
      <c r="Y74" s="79">
        <v>3054</v>
      </c>
    </row>
    <row r="75" spans="1:25" ht="12.75" customHeight="1">
      <c r="A75" s="23" t="s">
        <v>104</v>
      </c>
      <c r="B75" s="88">
        <f t="shared" si="5"/>
        <v>1524109</v>
      </c>
      <c r="C75" s="88">
        <f t="shared" si="3"/>
        <v>96537</v>
      </c>
      <c r="D75" s="37">
        <f t="shared" si="6"/>
        <v>1524109</v>
      </c>
      <c r="E75" s="37">
        <f t="shared" si="7"/>
        <v>96537</v>
      </c>
      <c r="F75" s="61">
        <f>'[18]Сст1кв'!$E$70</f>
        <v>1432831</v>
      </c>
      <c r="G75" s="61">
        <f>'[18]Сст1кв'!$G$70</f>
        <v>96167</v>
      </c>
      <c r="H75" s="38">
        <f>'[1]Сст1кв'!E70</f>
        <v>20020</v>
      </c>
      <c r="I75" s="38">
        <f>'[1]Сст1кв'!G70</f>
        <v>0</v>
      </c>
      <c r="J75" s="38">
        <f>'[2]Сст1кв'!E70</f>
        <v>36289</v>
      </c>
      <c r="K75" s="38">
        <f>'[2]Сст1кв'!G70</f>
        <v>1</v>
      </c>
      <c r="L75" s="38">
        <f>'[3]Сст1кв'!E70</f>
        <v>14823</v>
      </c>
      <c r="M75" s="38">
        <f>'[3]Сст1кв'!G70</f>
        <v>3</v>
      </c>
      <c r="N75" s="38">
        <f>'[4]Сст1кв'!E70</f>
        <v>0</v>
      </c>
      <c r="O75" s="38">
        <f>'[4]Сст1кв'!G70</f>
        <v>0</v>
      </c>
      <c r="P75" s="61">
        <f>'[15]Сст1кв'!F70</f>
        <v>0</v>
      </c>
      <c r="Q75" s="61">
        <f>'[15]Сст1кв'!D70</f>
        <v>0</v>
      </c>
      <c r="R75" s="61">
        <f>'[13]Сст1кв'!C70</f>
        <v>20146</v>
      </c>
      <c r="S75" s="61">
        <f>'[13]Сст1кв'!D70</f>
        <v>366</v>
      </c>
      <c r="T75" s="38">
        <f>'[5]Сст01'!E70</f>
        <v>0</v>
      </c>
      <c r="U75" s="38">
        <f>'[5]Сст01'!G70</f>
        <v>0</v>
      </c>
      <c r="V75" s="38">
        <f>'[6]Сст01'!E70</f>
        <v>0</v>
      </c>
      <c r="W75" s="38">
        <f>'[6]Сст01'!G70</f>
        <v>0</v>
      </c>
      <c r="X75" s="79" t="s">
        <v>104</v>
      </c>
      <c r="Y75" s="79">
        <v>183623</v>
      </c>
    </row>
    <row r="76" spans="1:25" ht="12.75" customHeight="1">
      <c r="A76" s="22" t="s">
        <v>105</v>
      </c>
      <c r="B76" s="88">
        <f t="shared" si="5"/>
        <v>202865</v>
      </c>
      <c r="C76" s="88">
        <f t="shared" si="3"/>
        <v>215450</v>
      </c>
      <c r="D76" s="37">
        <f t="shared" si="6"/>
        <v>202865</v>
      </c>
      <c r="E76" s="37">
        <f t="shared" si="7"/>
        <v>215450</v>
      </c>
      <c r="F76" s="41">
        <f aca="true" t="shared" si="21" ref="F76:W76">F77+F78</f>
        <v>202865</v>
      </c>
      <c r="G76" s="41">
        <f t="shared" si="21"/>
        <v>215017</v>
      </c>
      <c r="H76" s="41">
        <f t="shared" si="21"/>
        <v>0</v>
      </c>
      <c r="I76" s="41">
        <f t="shared" si="21"/>
        <v>0</v>
      </c>
      <c r="J76" s="41">
        <f t="shared" si="21"/>
        <v>0</v>
      </c>
      <c r="K76" s="41">
        <f t="shared" si="21"/>
        <v>7</v>
      </c>
      <c r="L76" s="41">
        <f t="shared" si="21"/>
        <v>0</v>
      </c>
      <c r="M76" s="41">
        <f t="shared" si="21"/>
        <v>14</v>
      </c>
      <c r="N76" s="41">
        <f t="shared" si="21"/>
        <v>0</v>
      </c>
      <c r="O76" s="41">
        <f t="shared" si="21"/>
        <v>0</v>
      </c>
      <c r="P76" s="41">
        <f>P77+P78</f>
        <v>0</v>
      </c>
      <c r="Q76" s="41">
        <f t="shared" si="21"/>
        <v>0</v>
      </c>
      <c r="R76" s="51">
        <f>R77+R78</f>
        <v>0</v>
      </c>
      <c r="S76" s="41">
        <f t="shared" si="21"/>
        <v>412</v>
      </c>
      <c r="T76" s="41">
        <f t="shared" si="21"/>
        <v>0</v>
      </c>
      <c r="U76" s="41">
        <f t="shared" si="21"/>
        <v>0</v>
      </c>
      <c r="V76" s="41">
        <f t="shared" si="21"/>
        <v>0</v>
      </c>
      <c r="W76" s="41">
        <f t="shared" si="21"/>
        <v>0</v>
      </c>
      <c r="X76" s="79" t="s">
        <v>105</v>
      </c>
      <c r="Y76" s="79">
        <v>30504</v>
      </c>
    </row>
    <row r="77" spans="1:25" ht="12.75" customHeight="1">
      <c r="A77" s="22" t="s">
        <v>106</v>
      </c>
      <c r="B77" s="88">
        <f t="shared" si="5"/>
        <v>202865</v>
      </c>
      <c r="C77" s="88">
        <f t="shared" si="3"/>
        <v>215244</v>
      </c>
      <c r="D77" s="37">
        <f t="shared" si="6"/>
        <v>202865</v>
      </c>
      <c r="E77" s="37">
        <f t="shared" si="7"/>
        <v>215244</v>
      </c>
      <c r="F77" s="61">
        <f>'[18]Сст1кв'!$E$72</f>
        <v>202865</v>
      </c>
      <c r="G77" s="61">
        <f>'[18]Сст1кв'!$G$72</f>
        <v>215017</v>
      </c>
      <c r="H77" s="38">
        <f>'[1]Сст1кв'!E72</f>
        <v>0</v>
      </c>
      <c r="I77" s="38">
        <f>'[1]Сст1кв'!G72</f>
        <v>0</v>
      </c>
      <c r="J77" s="38">
        <f>'[2]Сст1кв'!E72</f>
        <v>0</v>
      </c>
      <c r="K77" s="38">
        <f>'[2]Сст1кв'!G72</f>
        <v>7</v>
      </c>
      <c r="L77" s="38">
        <f>'[3]Сст1кв'!E72</f>
        <v>0</v>
      </c>
      <c r="M77" s="38">
        <f>'[3]Сст1кв'!G72</f>
        <v>14</v>
      </c>
      <c r="N77" s="38">
        <f>'[4]Сст1кв'!E72</f>
        <v>0</v>
      </c>
      <c r="O77" s="38">
        <f>'[4]Сст1кв'!G72</f>
        <v>0</v>
      </c>
      <c r="P77" s="61">
        <f>'[15]Сст1кв'!F72</f>
        <v>0</v>
      </c>
      <c r="Q77" s="61">
        <f>'[15]Сст1кв'!D72</f>
        <v>0</v>
      </c>
      <c r="R77" s="61">
        <f>'[13]Сст1кв'!B72</f>
        <v>0</v>
      </c>
      <c r="S77" s="61">
        <f>'[13]Сст1кв'!D71</f>
        <v>206</v>
      </c>
      <c r="T77" s="38">
        <f>'[5]Сст01'!E72</f>
        <v>0</v>
      </c>
      <c r="U77" s="38">
        <f>'[5]Сст01'!G72</f>
        <v>0</v>
      </c>
      <c r="V77" s="38">
        <f>'[6]Сст01'!E72</f>
        <v>0</v>
      </c>
      <c r="W77" s="38">
        <f>'[6]Сст01'!G72</f>
        <v>0</v>
      </c>
      <c r="X77" s="79" t="s">
        <v>106</v>
      </c>
      <c r="Y77" s="79">
        <v>30504</v>
      </c>
    </row>
    <row r="78" spans="1:25" ht="12.75" customHeight="1">
      <c r="A78" s="22" t="s">
        <v>107</v>
      </c>
      <c r="B78" s="88">
        <f t="shared" si="5"/>
        <v>0</v>
      </c>
      <c r="C78" s="88">
        <f aca="true" t="shared" si="22" ref="C78:C98">G78+I78+K78+M78+O78+Q78+S78+U78+W78</f>
        <v>206</v>
      </c>
      <c r="D78" s="37">
        <f t="shared" si="6"/>
        <v>0</v>
      </c>
      <c r="E78" s="37">
        <f t="shared" si="7"/>
        <v>206</v>
      </c>
      <c r="F78" s="61">
        <f>'[18]Сст1кв'!$E$73</f>
        <v>0</v>
      </c>
      <c r="G78" s="61">
        <f>'[18]Сст1кв'!$G$73</f>
        <v>0</v>
      </c>
      <c r="H78" s="38">
        <f>'[1]Сст1кв'!E73</f>
        <v>0</v>
      </c>
      <c r="I78" s="38">
        <f>'[1]Сст1кв'!G73</f>
        <v>0</v>
      </c>
      <c r="J78" s="38">
        <f>'[2]Сст1кв'!E73</f>
        <v>0</v>
      </c>
      <c r="K78" s="38">
        <f>'[2]Сст1кв'!G73</f>
        <v>0</v>
      </c>
      <c r="L78" s="38">
        <f>'[3]Сст1кв'!E73</f>
        <v>0</v>
      </c>
      <c r="M78" s="38">
        <f>'[3]Сст1кв'!G73</f>
        <v>0</v>
      </c>
      <c r="N78" s="38">
        <f>'[4]Сст1кв'!E73</f>
        <v>0</v>
      </c>
      <c r="O78" s="38">
        <f>'[4]Сст1кв'!G73</f>
        <v>0</v>
      </c>
      <c r="P78" s="61">
        <f>'[15]Сст1кв'!F73</f>
        <v>0</v>
      </c>
      <c r="Q78" s="61">
        <f>'[15]Сст1кв'!D73</f>
        <v>0</v>
      </c>
      <c r="R78" s="61">
        <f>'[13]Сст1кв'!B73</f>
        <v>0</v>
      </c>
      <c r="S78" s="61">
        <f>'[13]Сст1кв'!D72</f>
        <v>206</v>
      </c>
      <c r="T78" s="38">
        <f>'[5]Сст01'!E73</f>
        <v>0</v>
      </c>
      <c r="U78" s="38">
        <f>'[5]Сст01'!G73</f>
        <v>0</v>
      </c>
      <c r="V78" s="38">
        <f>'[6]Сст01'!E73</f>
        <v>0</v>
      </c>
      <c r="W78" s="38">
        <f>'[6]Сст01'!G73</f>
        <v>0</v>
      </c>
      <c r="X78" s="79" t="s">
        <v>107</v>
      </c>
      <c r="Y78" s="79">
        <v>0</v>
      </c>
    </row>
    <row r="79" spans="1:25" ht="12.75" customHeight="1">
      <c r="A79" s="23" t="s">
        <v>108</v>
      </c>
      <c r="B79" s="88">
        <f aca="true" t="shared" si="23" ref="B79:B98">F79+H79+J79+L79+N79+P79+R79+T79+V79</f>
        <v>0</v>
      </c>
      <c r="C79" s="88">
        <f t="shared" si="22"/>
        <v>0</v>
      </c>
      <c r="D79" s="37">
        <f aca="true" t="shared" si="24" ref="D79:D100">B79-P79</f>
        <v>0</v>
      </c>
      <c r="E79" s="37">
        <f aca="true" t="shared" si="25" ref="E79:E98">C79-Q79</f>
        <v>0</v>
      </c>
      <c r="F79" s="61">
        <f>'[18]Сст1кв'!$E$74</f>
        <v>0</v>
      </c>
      <c r="G79" s="61">
        <f>'[18]Сст1кв'!$G$74</f>
        <v>0</v>
      </c>
      <c r="H79" s="38">
        <f>'[1]Сст1кв'!E74</f>
        <v>0</v>
      </c>
      <c r="I79" s="38">
        <f>'[1]Сст1кв'!G74</f>
        <v>0</v>
      </c>
      <c r="J79" s="38">
        <f>'[2]Сст1кв'!E74</f>
        <v>0</v>
      </c>
      <c r="K79" s="38">
        <f>'[2]Сст1кв'!G74</f>
        <v>0</v>
      </c>
      <c r="L79" s="38">
        <f>'[3]Сст1кв'!E74</f>
        <v>0</v>
      </c>
      <c r="M79" s="38">
        <f>'[3]Сст1кв'!G74</f>
        <v>0</v>
      </c>
      <c r="N79" s="38">
        <f>'[4]Сст1кв'!E74</f>
        <v>0</v>
      </c>
      <c r="O79" s="38">
        <f>'[4]Сст1кв'!G74</f>
        <v>0</v>
      </c>
      <c r="P79" s="61">
        <f>'[15]Сст1кв'!F74</f>
        <v>0</v>
      </c>
      <c r="Q79" s="61">
        <f>'[15]Сст1кв'!D74</f>
        <v>0</v>
      </c>
      <c r="R79" s="61">
        <v>0</v>
      </c>
      <c r="S79" s="61">
        <f>'[13]Сст1кв'!D73</f>
        <v>0</v>
      </c>
      <c r="T79" s="38">
        <f>'[5]Сст01'!E74</f>
        <v>0</v>
      </c>
      <c r="U79" s="38">
        <f>'[5]Сст01'!G74</f>
        <v>0</v>
      </c>
      <c r="V79" s="38">
        <f>'[6]Сст01'!E74</f>
        <v>0</v>
      </c>
      <c r="W79" s="38">
        <f>'[6]Сст01'!G74</f>
        <v>0</v>
      </c>
      <c r="X79" s="79" t="s">
        <v>108</v>
      </c>
      <c r="Y79" s="79">
        <v>0</v>
      </c>
    </row>
    <row r="80" spans="1:25" ht="12.75" customHeight="1">
      <c r="A80" s="23" t="s">
        <v>109</v>
      </c>
      <c r="B80" s="88">
        <f t="shared" si="23"/>
        <v>727052.5</v>
      </c>
      <c r="C80" s="88">
        <f t="shared" si="22"/>
        <v>1296133</v>
      </c>
      <c r="D80" s="37">
        <f t="shared" si="24"/>
        <v>727052.5</v>
      </c>
      <c r="E80" s="37">
        <f t="shared" si="25"/>
        <v>1296133</v>
      </c>
      <c r="F80" s="41">
        <f aca="true" t="shared" si="26" ref="F80:W80">F81+F82+F83</f>
        <v>574120</v>
      </c>
      <c r="G80" s="41">
        <f t="shared" si="26"/>
        <v>1289373</v>
      </c>
      <c r="H80" s="41">
        <f t="shared" si="26"/>
        <v>20020</v>
      </c>
      <c r="I80" s="41">
        <f t="shared" si="26"/>
        <v>5208</v>
      </c>
      <c r="J80" s="41">
        <f t="shared" si="26"/>
        <v>36289</v>
      </c>
      <c r="K80" s="41">
        <f t="shared" si="26"/>
        <v>477</v>
      </c>
      <c r="L80" s="41">
        <f t="shared" si="26"/>
        <v>87643</v>
      </c>
      <c r="M80" s="41">
        <f t="shared" si="26"/>
        <v>229</v>
      </c>
      <c r="N80" s="41">
        <f t="shared" si="26"/>
        <v>0</v>
      </c>
      <c r="O80" s="41">
        <f t="shared" si="26"/>
        <v>0</v>
      </c>
      <c r="P80" s="41">
        <f>P81+P82+P83</f>
        <v>0</v>
      </c>
      <c r="Q80" s="41">
        <f t="shared" si="26"/>
        <v>0</v>
      </c>
      <c r="R80" s="51">
        <f>R81+R82+R83</f>
        <v>8980.5</v>
      </c>
      <c r="S80" s="41">
        <f t="shared" si="26"/>
        <v>846</v>
      </c>
      <c r="T80" s="41">
        <f t="shared" si="26"/>
        <v>0</v>
      </c>
      <c r="U80" s="41">
        <f t="shared" si="26"/>
        <v>0</v>
      </c>
      <c r="V80" s="41">
        <f t="shared" si="26"/>
        <v>0</v>
      </c>
      <c r="W80" s="41">
        <f t="shared" si="26"/>
        <v>0</v>
      </c>
      <c r="X80" s="79" t="s">
        <v>109</v>
      </c>
      <c r="Y80" s="79">
        <v>69443</v>
      </c>
    </row>
    <row r="81" spans="1:25" ht="12.75" customHeight="1">
      <c r="A81" s="22" t="s">
        <v>110</v>
      </c>
      <c r="B81" s="88">
        <f t="shared" si="23"/>
        <v>0</v>
      </c>
      <c r="C81" s="88">
        <f t="shared" si="22"/>
        <v>909133</v>
      </c>
      <c r="D81" s="37">
        <f t="shared" si="24"/>
        <v>0</v>
      </c>
      <c r="E81" s="37">
        <f t="shared" si="25"/>
        <v>909133</v>
      </c>
      <c r="F81" s="61">
        <f>'[18]Сст1кв'!$E76</f>
        <v>0</v>
      </c>
      <c r="G81" s="61">
        <f>'[18]Сст1кв'!$G76</f>
        <v>905259</v>
      </c>
      <c r="H81" s="38">
        <f>'[1]Сст1кв'!E76</f>
        <v>0</v>
      </c>
      <c r="I81" s="38">
        <f>'[1]Сст1кв'!G76</f>
        <v>3384</v>
      </c>
      <c r="J81" s="38">
        <f>'[2]Сст1кв'!E76</f>
        <v>0</v>
      </c>
      <c r="K81" s="38">
        <f>'[2]Сст1кв'!G76</f>
        <v>141</v>
      </c>
      <c r="L81" s="38">
        <f>'[3]Сст1кв'!E76</f>
        <v>0</v>
      </c>
      <c r="M81" s="38">
        <f>'[3]Сст1кв'!G76</f>
        <v>14</v>
      </c>
      <c r="N81" s="38">
        <f>'[4]Сст1кв'!E76</f>
        <v>0</v>
      </c>
      <c r="O81" s="38">
        <f>'[4]Сст1кв'!G76</f>
        <v>0</v>
      </c>
      <c r="P81" s="61">
        <f>'[15]Сст1кв'!F76</f>
        <v>0</v>
      </c>
      <c r="Q81" s="61">
        <f>'[15]Сст1кв'!D76</f>
        <v>0</v>
      </c>
      <c r="R81" s="61">
        <v>0</v>
      </c>
      <c r="S81" s="61">
        <f>'[13]Сст1кв'!D76</f>
        <v>335</v>
      </c>
      <c r="T81" s="38">
        <f>'[5]Сст01'!E76</f>
        <v>0</v>
      </c>
      <c r="U81" s="38">
        <f>'[5]Сст01'!G76</f>
        <v>0</v>
      </c>
      <c r="V81" s="38">
        <f>'[6]Сст01'!E76</f>
        <v>0</v>
      </c>
      <c r="W81" s="38">
        <f>'[6]Сст01'!G76</f>
        <v>0</v>
      </c>
      <c r="X81" s="79" t="s">
        <v>110</v>
      </c>
      <c r="Y81" s="79">
        <v>0</v>
      </c>
    </row>
    <row r="82" spans="1:25" ht="12.75" customHeight="1">
      <c r="A82" s="22" t="s">
        <v>111</v>
      </c>
      <c r="B82" s="88">
        <f t="shared" si="23"/>
        <v>0</v>
      </c>
      <c r="C82" s="88">
        <f t="shared" si="22"/>
        <v>51049</v>
      </c>
      <c r="D82" s="37">
        <f t="shared" si="24"/>
        <v>0</v>
      </c>
      <c r="E82" s="37">
        <f t="shared" si="25"/>
        <v>51049</v>
      </c>
      <c r="F82" s="61">
        <f>'[18]Сст1кв'!$E77</f>
        <v>0</v>
      </c>
      <c r="G82" s="61">
        <f>'[18]Сст1кв'!$G77</f>
        <v>51049</v>
      </c>
      <c r="H82" s="38">
        <v>0</v>
      </c>
      <c r="I82" s="38">
        <f>'[1]Сст1кв'!G77</f>
        <v>0</v>
      </c>
      <c r="J82" s="38">
        <f>'[2]Сст1кв'!E77</f>
        <v>0</v>
      </c>
      <c r="K82" s="38">
        <f>'[2]Сст1кв'!G77</f>
        <v>0</v>
      </c>
      <c r="L82" s="38">
        <f>'[3]Сст1кв'!E77</f>
        <v>0</v>
      </c>
      <c r="M82" s="38">
        <f>'[3]Сст1кв'!G77</f>
        <v>0</v>
      </c>
      <c r="N82" s="38">
        <f>'[4]Сст1кв'!E77</f>
        <v>0</v>
      </c>
      <c r="O82" s="38">
        <f>'[4]Сст1кв'!G77</f>
        <v>0</v>
      </c>
      <c r="P82" s="61">
        <f>'[15]Сст1кв'!F77</f>
        <v>0</v>
      </c>
      <c r="Q82" s="61">
        <f>'[15]Сст1кв'!D77</f>
        <v>0</v>
      </c>
      <c r="R82" s="61">
        <f>'[13]Сст1кв'!C76</f>
        <v>0</v>
      </c>
      <c r="S82" s="61">
        <f>'[13]Сст1кв'!D77</f>
        <v>0</v>
      </c>
      <c r="T82" s="38">
        <f>'[5]Сст01'!E77</f>
        <v>0</v>
      </c>
      <c r="U82" s="38">
        <f>'[5]Сст01'!G77</f>
        <v>0</v>
      </c>
      <c r="V82" s="38">
        <f>'[6]Сст01'!E77</f>
        <v>0</v>
      </c>
      <c r="W82" s="38">
        <f>'[6]Сст01'!G77</f>
        <v>0</v>
      </c>
      <c r="X82" s="79" t="s">
        <v>111</v>
      </c>
      <c r="Y82" s="79">
        <v>0</v>
      </c>
    </row>
    <row r="83" spans="1:25" ht="12.75" customHeight="1">
      <c r="A83" s="22" t="s">
        <v>112</v>
      </c>
      <c r="B83" s="88">
        <f t="shared" si="23"/>
        <v>727052.5</v>
      </c>
      <c r="C83" s="88">
        <f t="shared" si="22"/>
        <v>335951</v>
      </c>
      <c r="D83" s="37">
        <f t="shared" si="24"/>
        <v>727052.5</v>
      </c>
      <c r="E83" s="37">
        <f t="shared" si="25"/>
        <v>335951</v>
      </c>
      <c r="F83" s="61">
        <f>'[18]Сст1кв'!$E78</f>
        <v>574120</v>
      </c>
      <c r="G83" s="61">
        <f>'[18]Сст1кв'!$G78</f>
        <v>333065</v>
      </c>
      <c r="H83" s="38">
        <f>'[1]Сст1кв'!E78</f>
        <v>20020</v>
      </c>
      <c r="I83" s="38">
        <f>'[1]Сст1кв'!G78</f>
        <v>1824</v>
      </c>
      <c r="J83" s="38">
        <f>'[2]Сст1кв'!E78</f>
        <v>36289</v>
      </c>
      <c r="K83" s="38">
        <f>'[2]Сст1кв'!G78</f>
        <v>336</v>
      </c>
      <c r="L83" s="38">
        <f>'[3]Сст1кв'!E78</f>
        <v>87643</v>
      </c>
      <c r="M83" s="38">
        <f>'[3]Сст1кв'!G78</f>
        <v>215</v>
      </c>
      <c r="N83" s="38">
        <f>'[4]Сст1кв'!E78</f>
        <v>0</v>
      </c>
      <c r="O83" s="38">
        <f>'[4]Сст1кв'!G78</f>
        <v>0</v>
      </c>
      <c r="P83" s="61">
        <f>'[15]Сст1кв'!F78</f>
        <v>0</v>
      </c>
      <c r="Q83" s="61">
        <f>'[15]Сст1кв'!D78</f>
        <v>0</v>
      </c>
      <c r="R83" s="61">
        <f>'[13]Сст1кв'!C78</f>
        <v>8980.5</v>
      </c>
      <c r="S83" s="61">
        <f>'[13]Сст1кв'!D78</f>
        <v>511</v>
      </c>
      <c r="T83" s="38">
        <f>'[5]Сст01'!E78</f>
        <v>0</v>
      </c>
      <c r="U83" s="38">
        <f>'[5]Сст01'!G78</f>
        <v>0</v>
      </c>
      <c r="V83" s="38">
        <f>'[6]Сст01'!E78</f>
        <v>0</v>
      </c>
      <c r="W83" s="38">
        <f>'[6]Сст01'!G78</f>
        <v>0</v>
      </c>
      <c r="X83" s="79" t="s">
        <v>112</v>
      </c>
      <c r="Y83" s="79">
        <v>69443</v>
      </c>
    </row>
    <row r="84" spans="1:25" ht="12.75" customHeight="1">
      <c r="A84" s="23" t="s">
        <v>113</v>
      </c>
      <c r="B84" s="88">
        <f t="shared" si="23"/>
        <v>0</v>
      </c>
      <c r="C84" s="88">
        <f t="shared" si="22"/>
        <v>525</v>
      </c>
      <c r="D84" s="37">
        <f t="shared" si="24"/>
        <v>0</v>
      </c>
      <c r="E84" s="37">
        <f t="shared" si="25"/>
        <v>525</v>
      </c>
      <c r="F84" s="61">
        <f>'[18]Сст1кв'!$E79</f>
        <v>0</v>
      </c>
      <c r="G84" s="61">
        <f>'[18]Сст1кв'!$G79</f>
        <v>525</v>
      </c>
      <c r="H84" s="38">
        <f>'[1]Сст1кв'!E79</f>
        <v>0</v>
      </c>
      <c r="I84" s="38">
        <f>'[1]Сст1кв'!G79</f>
        <v>0</v>
      </c>
      <c r="J84" s="38">
        <f>'[2]Сст1кв'!E79</f>
        <v>0</v>
      </c>
      <c r="K84" s="38">
        <f>'[2]Сст1кв'!G79</f>
        <v>0</v>
      </c>
      <c r="L84" s="38">
        <f>'[3]Сст1кв'!E79</f>
        <v>0</v>
      </c>
      <c r="M84" s="38">
        <f>'[3]Сст1кв'!G79</f>
        <v>0</v>
      </c>
      <c r="N84" s="38">
        <f>'[4]Сст1кв'!E79</f>
        <v>0</v>
      </c>
      <c r="O84" s="38">
        <f>'[4]Сст1кв'!G79</f>
        <v>0</v>
      </c>
      <c r="P84" s="61">
        <f>'[15]Сст1кв'!F79</f>
        <v>0</v>
      </c>
      <c r="Q84" s="61">
        <f>'[15]Сст1кв'!D79</f>
        <v>0</v>
      </c>
      <c r="R84" s="61">
        <f>'[13]Сст1кв'!C79</f>
        <v>0</v>
      </c>
      <c r="S84" s="61">
        <f>'[13]Сст1кв'!D79</f>
        <v>0</v>
      </c>
      <c r="T84" s="38">
        <f>'[5]Сст01'!E79</f>
        <v>0</v>
      </c>
      <c r="U84" s="38">
        <f>'[5]Сст01'!G79</f>
        <v>0</v>
      </c>
      <c r="V84" s="38">
        <f>'[6]Сст01'!E79</f>
        <v>0</v>
      </c>
      <c r="W84" s="38">
        <f>'[6]Сст01'!G79</f>
        <v>0</v>
      </c>
      <c r="X84" s="79" t="s">
        <v>113</v>
      </c>
      <c r="Y84" s="79">
        <v>6129</v>
      </c>
    </row>
    <row r="85" spans="1:25" ht="12.75" customHeight="1">
      <c r="A85" s="23" t="s">
        <v>114</v>
      </c>
      <c r="B85" s="88">
        <f t="shared" si="23"/>
        <v>44616</v>
      </c>
      <c r="C85" s="88">
        <f t="shared" si="22"/>
        <v>1222</v>
      </c>
      <c r="D85" s="37">
        <f t="shared" si="24"/>
        <v>44616</v>
      </c>
      <c r="E85" s="37">
        <f t="shared" si="25"/>
        <v>1222</v>
      </c>
      <c r="F85" s="61">
        <f>'[18]Сст1кв'!$E80</f>
        <v>44204</v>
      </c>
      <c r="G85" s="61">
        <f>'[18]Сст1кв'!$G80</f>
        <v>1222</v>
      </c>
      <c r="H85" s="38">
        <f>'[1]Сст1кв'!E80</f>
        <v>0</v>
      </c>
      <c r="I85" s="38">
        <f>'[1]Сст1кв'!G80</f>
        <v>0</v>
      </c>
      <c r="J85" s="38">
        <f>'[2]Сст1кв'!E80</f>
        <v>0</v>
      </c>
      <c r="K85" s="38">
        <f>'[2]Сст1кв'!G80</f>
        <v>0</v>
      </c>
      <c r="L85" s="38">
        <f>'[3]Сст1кв'!E80</f>
        <v>0</v>
      </c>
      <c r="M85" s="38">
        <f>'[3]Сст1кв'!G80</f>
        <v>0</v>
      </c>
      <c r="N85" s="38">
        <f>'[4]Сст1кв'!E80</f>
        <v>0</v>
      </c>
      <c r="O85" s="38">
        <f>'[4]Сст1кв'!G80</f>
        <v>0</v>
      </c>
      <c r="P85" s="61">
        <f>'[15]Сст1кв'!F80</f>
        <v>0</v>
      </c>
      <c r="Q85" s="61">
        <f>'[15]Сст1кв'!D80</f>
        <v>0</v>
      </c>
      <c r="R85" s="61">
        <f>'[13]Сст1кв'!C80</f>
        <v>412</v>
      </c>
      <c r="S85" s="61">
        <f>'[13]Сст1кв'!D79</f>
        <v>0</v>
      </c>
      <c r="T85" s="38">
        <f>'[5]Сст01'!E80</f>
        <v>0</v>
      </c>
      <c r="U85" s="38">
        <f>'[5]Сст01'!G80</f>
        <v>0</v>
      </c>
      <c r="V85" s="38">
        <f>'[6]Сст01'!E80</f>
        <v>0</v>
      </c>
      <c r="W85" s="38">
        <f>'[6]Сст01'!G80</f>
        <v>0</v>
      </c>
      <c r="X85" s="79" t="s">
        <v>114</v>
      </c>
      <c r="Y85" s="79">
        <v>3250</v>
      </c>
    </row>
    <row r="86" spans="1:25" ht="12.75" customHeight="1">
      <c r="A86" s="22" t="s">
        <v>115</v>
      </c>
      <c r="B86" s="88">
        <f t="shared" si="23"/>
        <v>2000</v>
      </c>
      <c r="C86" s="88">
        <f t="shared" si="22"/>
        <v>28542</v>
      </c>
      <c r="D86" s="37">
        <f t="shared" si="24"/>
        <v>2000</v>
      </c>
      <c r="E86" s="37">
        <f t="shared" si="25"/>
        <v>28542</v>
      </c>
      <c r="F86" s="61">
        <f>'[18]Сст1кв'!$E81</f>
        <v>2000</v>
      </c>
      <c r="G86" s="61">
        <f>'[18]Сст1кв'!$G81</f>
        <v>28531</v>
      </c>
      <c r="H86" s="38">
        <f>'[1]Сст1кв'!E81</f>
        <v>0</v>
      </c>
      <c r="I86" s="38">
        <f>'[1]Сст1кв'!G81</f>
        <v>0</v>
      </c>
      <c r="J86" s="38">
        <f>'[2]Сст1кв'!E81</f>
        <v>0</v>
      </c>
      <c r="K86" s="38">
        <f>'[2]Сст1кв'!G81</f>
        <v>3</v>
      </c>
      <c r="L86" s="38">
        <f>'[3]Сст1кв'!E81</f>
        <v>0</v>
      </c>
      <c r="M86" s="38">
        <f>'[3]Сст1кв'!G81</f>
        <v>8</v>
      </c>
      <c r="N86" s="38">
        <f>'[4]Сст1кв'!E81</f>
        <v>0</v>
      </c>
      <c r="O86" s="38">
        <f>'[4]Сст1кв'!G81</f>
        <v>0</v>
      </c>
      <c r="P86" s="61">
        <f>'[15]Сст1кв'!F81</f>
        <v>0</v>
      </c>
      <c r="Q86" s="61">
        <f>'[15]Сст1кв'!D81</f>
        <v>0</v>
      </c>
      <c r="R86" s="61">
        <f>'[13]Сст1кв'!C81</f>
        <v>0</v>
      </c>
      <c r="S86" s="61">
        <f>'[13]Сст1кв'!D80</f>
        <v>0</v>
      </c>
      <c r="T86" s="38">
        <f>'[5]Сст01'!E81</f>
        <v>0</v>
      </c>
      <c r="U86" s="38">
        <f>'[5]Сст01'!G81</f>
        <v>0</v>
      </c>
      <c r="V86" s="38">
        <f>'[6]Сст01'!E81</f>
        <v>0</v>
      </c>
      <c r="W86" s="38">
        <f>'[6]Сст01'!G81</f>
        <v>0</v>
      </c>
      <c r="X86" s="79" t="s">
        <v>115</v>
      </c>
      <c r="Y86" s="79">
        <v>403</v>
      </c>
    </row>
    <row r="87" spans="1:25" ht="12.75" customHeight="1">
      <c r="A87" s="22" t="s">
        <v>116</v>
      </c>
      <c r="B87" s="88">
        <f t="shared" si="23"/>
        <v>0</v>
      </c>
      <c r="C87" s="88">
        <f t="shared" si="22"/>
        <v>1369</v>
      </c>
      <c r="D87" s="37">
        <f t="shared" si="24"/>
        <v>0</v>
      </c>
      <c r="E87" s="37">
        <f t="shared" si="25"/>
        <v>1369</v>
      </c>
      <c r="F87" s="61">
        <f>'[18]Сст1кв'!$E82</f>
        <v>0</v>
      </c>
      <c r="G87" s="61">
        <f>'[18]Сст1кв'!$G82</f>
        <v>1362</v>
      </c>
      <c r="H87" s="38">
        <f>'[1]Сст1кв'!E82</f>
        <v>0</v>
      </c>
      <c r="I87" s="38">
        <f>'[1]Сст1кв'!G82</f>
        <v>0</v>
      </c>
      <c r="J87" s="38">
        <f>'[2]Сст1кв'!E82</f>
        <v>0</v>
      </c>
      <c r="K87" s="38">
        <f>'[2]Сст1кв'!G82</f>
        <v>0</v>
      </c>
      <c r="L87" s="38">
        <f>'[3]Сст1кв'!E82</f>
        <v>0</v>
      </c>
      <c r="M87" s="38">
        <f>'[3]Сст1кв'!G82</f>
        <v>0</v>
      </c>
      <c r="N87" s="38">
        <f>'[4]Сст1кв'!E82</f>
        <v>0</v>
      </c>
      <c r="O87" s="38">
        <f>'[4]Сст1кв'!G82</f>
        <v>0</v>
      </c>
      <c r="P87" s="61">
        <f>'[15]Сст1кв'!F82</f>
        <v>0</v>
      </c>
      <c r="Q87" s="61">
        <f>'[15]Сст1кв'!D82</f>
        <v>0</v>
      </c>
      <c r="R87" s="61">
        <f>'[13]Сст1кв'!C82</f>
        <v>0</v>
      </c>
      <c r="S87" s="61">
        <f>'[13]Сст1кв'!D81</f>
        <v>7</v>
      </c>
      <c r="T87" s="38">
        <f>'[5]Сст01'!E82</f>
        <v>0</v>
      </c>
      <c r="U87" s="38">
        <f>'[5]Сст01'!G82</f>
        <v>0</v>
      </c>
      <c r="V87" s="38">
        <f>'[6]Сст01'!E82</f>
        <v>0</v>
      </c>
      <c r="W87" s="38">
        <f>'[6]Сст01'!G82</f>
        <v>0</v>
      </c>
      <c r="X87" s="79" t="s">
        <v>116</v>
      </c>
      <c r="Y87" s="79">
        <v>0</v>
      </c>
    </row>
    <row r="88" spans="1:25" ht="12.75" customHeight="1">
      <c r="A88" s="22" t="s">
        <v>117</v>
      </c>
      <c r="B88" s="88">
        <f t="shared" si="23"/>
        <v>311159.5</v>
      </c>
      <c r="C88" s="88">
        <f t="shared" si="22"/>
        <v>0</v>
      </c>
      <c r="D88" s="37">
        <f t="shared" si="24"/>
        <v>311159.5</v>
      </c>
      <c r="E88" s="37">
        <f t="shared" si="25"/>
        <v>0</v>
      </c>
      <c r="F88" s="61">
        <f>'[18]Сст1кв'!$E83</f>
        <v>309145</v>
      </c>
      <c r="G88" s="61">
        <f>'[18]Сст1кв'!$G83</f>
        <v>0</v>
      </c>
      <c r="H88" s="38">
        <f>'[1]Сст1кв'!E83</f>
        <v>0</v>
      </c>
      <c r="I88" s="38">
        <f>'[1]Сст1кв'!G83</f>
        <v>0</v>
      </c>
      <c r="J88" s="38">
        <f>'[2]Сст1кв'!E83</f>
        <v>0</v>
      </c>
      <c r="K88" s="38">
        <f>'[2]Сст1кв'!G83</f>
        <v>0</v>
      </c>
      <c r="L88" s="38">
        <f>'[3]Сст1кв'!E83</f>
        <v>0</v>
      </c>
      <c r="M88" s="38">
        <f>'[3]Сст1кв'!G83</f>
        <v>0</v>
      </c>
      <c r="N88" s="38">
        <f>'[4]Сст1кв'!E83</f>
        <v>0</v>
      </c>
      <c r="O88" s="38">
        <f>'[4]Сст1кв'!G83</f>
        <v>0</v>
      </c>
      <c r="P88" s="61">
        <f>'[15]Сст1кв'!F83</f>
        <v>0</v>
      </c>
      <c r="Q88" s="61">
        <f>'[15]Сст1кв'!D83</f>
        <v>0</v>
      </c>
      <c r="R88" s="61">
        <f>'[13]Сст1кв'!C83</f>
        <v>2014.5</v>
      </c>
      <c r="S88" s="61">
        <f>'[13]Сст1кв'!D82</f>
        <v>0</v>
      </c>
      <c r="T88" s="38">
        <f>'[5]Сст01'!E83</f>
        <v>0</v>
      </c>
      <c r="U88" s="38">
        <f>'[5]Сст01'!G83</f>
        <v>0</v>
      </c>
      <c r="V88" s="38">
        <f>'[6]Сст01'!E83</f>
        <v>0</v>
      </c>
      <c r="W88" s="38">
        <f>'[6]Сст01'!G83</f>
        <v>0</v>
      </c>
      <c r="X88" s="79" t="s">
        <v>117</v>
      </c>
      <c r="Y88" s="79">
        <v>25169</v>
      </c>
    </row>
    <row r="89" spans="1:25" ht="12.75" customHeight="1">
      <c r="A89" s="22" t="s">
        <v>118</v>
      </c>
      <c r="B89" s="88">
        <f t="shared" si="23"/>
        <v>0</v>
      </c>
      <c r="C89" s="88">
        <f t="shared" si="22"/>
        <v>0</v>
      </c>
      <c r="D89" s="37">
        <f t="shared" si="24"/>
        <v>0</v>
      </c>
      <c r="E89" s="37">
        <f t="shared" si="25"/>
        <v>0</v>
      </c>
      <c r="F89" s="61">
        <f>'[18]Сст1кв'!$E84</f>
        <v>0</v>
      </c>
      <c r="G89" s="61">
        <f>'[18]Сст1кв'!$G84</f>
        <v>0</v>
      </c>
      <c r="H89" s="38">
        <f>'[1]Сст1кв'!E84</f>
        <v>0</v>
      </c>
      <c r="I89" s="38">
        <f>'[1]Сст1кв'!G84</f>
        <v>0</v>
      </c>
      <c r="J89" s="38">
        <f>'[2]Сст1кв'!E84</f>
        <v>0</v>
      </c>
      <c r="K89" s="38">
        <f>'[2]Сст1кв'!G84</f>
        <v>0</v>
      </c>
      <c r="L89" s="38">
        <f>'[3]Сст1кв'!E84</f>
        <v>0</v>
      </c>
      <c r="M89" s="38">
        <f>'[3]Сст1кв'!G84</f>
        <v>0</v>
      </c>
      <c r="N89" s="38">
        <f>'[4]Сст1кв'!E84</f>
        <v>0</v>
      </c>
      <c r="O89" s="38">
        <f>'[4]Сст1кв'!G84</f>
        <v>0</v>
      </c>
      <c r="P89" s="61">
        <f>'[15]Сст1кв'!F84</f>
        <v>0</v>
      </c>
      <c r="Q89" s="61">
        <f>'[15]Сст1кв'!D84</f>
        <v>0</v>
      </c>
      <c r="R89" s="61">
        <f>'[13]Сст1кв'!C84</f>
        <v>0</v>
      </c>
      <c r="S89" s="61">
        <f>'[13]Сст1кв'!D83</f>
        <v>0</v>
      </c>
      <c r="T89" s="38">
        <f>'[5]Сст01'!E84</f>
        <v>0</v>
      </c>
      <c r="U89" s="38">
        <f>'[5]Сст01'!G84</f>
        <v>0</v>
      </c>
      <c r="V89" s="38">
        <f>'[6]Сст01'!E84</f>
        <v>0</v>
      </c>
      <c r="W89" s="38">
        <f>'[6]Сст01'!G84</f>
        <v>0</v>
      </c>
      <c r="X89" s="79" t="s">
        <v>118</v>
      </c>
      <c r="Y89" s="79">
        <v>0</v>
      </c>
    </row>
    <row r="90" spans="1:25" ht="12.75" customHeight="1">
      <c r="A90" s="23" t="s">
        <v>119</v>
      </c>
      <c r="B90" s="88">
        <f t="shared" si="23"/>
        <v>0</v>
      </c>
      <c r="C90" s="88">
        <f t="shared" si="22"/>
        <v>0</v>
      </c>
      <c r="D90" s="37">
        <f t="shared" si="24"/>
        <v>0</v>
      </c>
      <c r="E90" s="37">
        <f t="shared" si="25"/>
        <v>0</v>
      </c>
      <c r="F90" s="61">
        <f>'[18]Сст1кв'!$E85</f>
        <v>0</v>
      </c>
      <c r="G90" s="61">
        <f>'[18]Сст1кв'!$G85</f>
        <v>0</v>
      </c>
      <c r="H90" s="38">
        <f>'[1]Сст1кв'!E85</f>
        <v>0</v>
      </c>
      <c r="I90" s="38">
        <f>'[1]Сст1кв'!G85</f>
        <v>0</v>
      </c>
      <c r="J90" s="38">
        <f>'[2]Сст1кв'!E85</f>
        <v>0</v>
      </c>
      <c r="K90" s="38">
        <f>'[2]Сст1кв'!G85</f>
        <v>0</v>
      </c>
      <c r="L90" s="38">
        <f>'[3]Сст1кв'!E85</f>
        <v>0</v>
      </c>
      <c r="M90" s="38">
        <f>'[3]Сст1кв'!G85</f>
        <v>0</v>
      </c>
      <c r="N90" s="38">
        <f>'[4]Сст1кв'!E85</f>
        <v>0</v>
      </c>
      <c r="O90" s="38">
        <f>'[4]Сст1кв'!G85</f>
        <v>0</v>
      </c>
      <c r="P90" s="61">
        <f>'[15]Сст1кв'!F85</f>
        <v>0</v>
      </c>
      <c r="Q90" s="61">
        <f>'[15]Сст1кв'!D85</f>
        <v>0</v>
      </c>
      <c r="R90" s="61">
        <f>'[13]Сст1кв'!C84</f>
        <v>0</v>
      </c>
      <c r="S90" s="61">
        <f>'[13]Сст1кв'!D84</f>
        <v>0</v>
      </c>
      <c r="T90" s="38">
        <f>'[5]Сст01'!E85</f>
        <v>0</v>
      </c>
      <c r="U90" s="38">
        <f>'[5]Сст01'!G85</f>
        <v>0</v>
      </c>
      <c r="V90" s="38">
        <f>'[6]Сст01'!E85</f>
        <v>0</v>
      </c>
      <c r="W90" s="38">
        <f>'[6]Сст01'!G85</f>
        <v>0</v>
      </c>
      <c r="X90" s="79" t="s">
        <v>119</v>
      </c>
      <c r="Y90" s="79">
        <v>0</v>
      </c>
    </row>
    <row r="91" spans="1:25" ht="12.75" customHeight="1">
      <c r="A91" s="23" t="s">
        <v>120</v>
      </c>
      <c r="B91" s="88">
        <f t="shared" si="23"/>
        <v>0</v>
      </c>
      <c r="C91" s="88">
        <f t="shared" si="22"/>
        <v>0</v>
      </c>
      <c r="D91" s="37">
        <f t="shared" si="24"/>
        <v>0</v>
      </c>
      <c r="E91" s="37">
        <f t="shared" si="25"/>
        <v>0</v>
      </c>
      <c r="F91" s="61">
        <f>'[18]Сст1кв'!$E86</f>
        <v>0</v>
      </c>
      <c r="G91" s="61">
        <f>'[18]Сст1кв'!$G86</f>
        <v>0</v>
      </c>
      <c r="H91" s="38">
        <f>'[1]Сст1кв'!E86</f>
        <v>0</v>
      </c>
      <c r="I91" s="38">
        <f>'[1]Сст1кв'!G86</f>
        <v>0</v>
      </c>
      <c r="J91" s="38">
        <f>'[2]Сст1кв'!E86</f>
        <v>0</v>
      </c>
      <c r="K91" s="38">
        <f>'[2]Сст1кв'!G86</f>
        <v>0</v>
      </c>
      <c r="L91" s="38">
        <f>'[3]Сст1кв'!E86</f>
        <v>0</v>
      </c>
      <c r="M91" s="38">
        <f>'[3]Сст1кв'!G86</f>
        <v>0</v>
      </c>
      <c r="N91" s="38">
        <f>'[4]Сст1кв'!E86</f>
        <v>0</v>
      </c>
      <c r="O91" s="38">
        <f>'[4]Сст1кв'!G86</f>
        <v>0</v>
      </c>
      <c r="P91" s="61">
        <f>'[15]Сст1кв'!F86</f>
        <v>0</v>
      </c>
      <c r="Q91" s="61">
        <f>'[15]Сст1кв'!D86</f>
        <v>0</v>
      </c>
      <c r="R91" s="61">
        <f>'[13]Сст1кв'!C85</f>
        <v>0</v>
      </c>
      <c r="S91" s="61">
        <f>'[13]Сст1кв'!D85</f>
        <v>0</v>
      </c>
      <c r="T91" s="38">
        <f>'[5]Сст01'!E86</f>
        <v>0</v>
      </c>
      <c r="U91" s="38">
        <f>'[5]Сст01'!G86</f>
        <v>0</v>
      </c>
      <c r="V91" s="38">
        <f>'[6]Сст01'!E86</f>
        <v>0</v>
      </c>
      <c r="W91" s="38">
        <f>'[6]Сст01'!G86</f>
        <v>0</v>
      </c>
      <c r="X91" s="79" t="s">
        <v>120</v>
      </c>
      <c r="Y91" s="79">
        <v>0</v>
      </c>
    </row>
    <row r="92" spans="1:25" ht="12.75" customHeight="1">
      <c r="A92" s="23" t="s">
        <v>121</v>
      </c>
      <c r="B92" s="88">
        <f t="shared" si="23"/>
        <v>304737</v>
      </c>
      <c r="C92" s="88">
        <f t="shared" si="22"/>
        <v>181995</v>
      </c>
      <c r="D92" s="37">
        <f t="shared" si="24"/>
        <v>304737</v>
      </c>
      <c r="E92" s="37">
        <f t="shared" si="25"/>
        <v>181995</v>
      </c>
      <c r="F92" s="61">
        <f>'[18]Сст1кв'!$E87</f>
        <v>304565</v>
      </c>
      <c r="G92" s="61">
        <f>'[18]Сст1кв'!$G87</f>
        <v>181915</v>
      </c>
      <c r="H92" s="38">
        <f>'[1]Сст1кв'!E87</f>
        <v>0</v>
      </c>
      <c r="I92" s="38">
        <f>'[1]Сст1кв'!G87</f>
        <v>0</v>
      </c>
      <c r="J92" s="38">
        <f>'[2]Сст1кв'!E87</f>
        <v>0</v>
      </c>
      <c r="K92" s="38">
        <f>'[2]Сст1кв'!G87</f>
        <v>25</v>
      </c>
      <c r="L92" s="38">
        <f>'[3]Сст1кв'!E87</f>
        <v>0</v>
      </c>
      <c r="M92" s="38">
        <f>'[3]Сст1кв'!G87</f>
        <v>55</v>
      </c>
      <c r="N92" s="38">
        <f>'[4]Сст1кв'!E87</f>
        <v>0</v>
      </c>
      <c r="O92" s="38">
        <f>'[4]Сст1кв'!G87</f>
        <v>0</v>
      </c>
      <c r="P92" s="61">
        <f>'[15]Сст1кв'!F87</f>
        <v>0</v>
      </c>
      <c r="Q92" s="61">
        <f>'[15]Сст1кв'!D87</f>
        <v>0</v>
      </c>
      <c r="R92" s="61">
        <f>'[13]Сст1кв'!C87</f>
        <v>172</v>
      </c>
      <c r="S92" s="61">
        <f>'[13]Сст1кв'!D86</f>
        <v>0</v>
      </c>
      <c r="T92" s="38">
        <f>'[5]Сст01'!E87</f>
        <v>0</v>
      </c>
      <c r="U92" s="38">
        <f>'[5]Сст01'!G87</f>
        <v>0</v>
      </c>
      <c r="V92" s="38">
        <f>'[6]Сст01'!E87</f>
        <v>0</v>
      </c>
      <c r="W92" s="38">
        <f>'[6]Сст01'!G87</f>
        <v>0</v>
      </c>
      <c r="X92" s="79" t="s">
        <v>121</v>
      </c>
      <c r="Y92" s="79">
        <v>8433</v>
      </c>
    </row>
    <row r="93" spans="1:25" s="6" customFormat="1" ht="12.75" customHeight="1">
      <c r="A93" s="23" t="s">
        <v>122</v>
      </c>
      <c r="B93" s="88">
        <f t="shared" si="23"/>
        <v>1681599.25</v>
      </c>
      <c r="C93" s="88">
        <f t="shared" si="22"/>
        <v>1535123</v>
      </c>
      <c r="D93" s="37">
        <f t="shared" si="24"/>
        <v>1681599.25</v>
      </c>
      <c r="E93" s="37">
        <f t="shared" si="25"/>
        <v>1535123</v>
      </c>
      <c r="F93" s="61">
        <f>'[18]Сст1кв'!$E88</f>
        <v>1680452.25</v>
      </c>
      <c r="G93" s="61">
        <f>'[18]Сст1кв'!$G88</f>
        <v>1534661</v>
      </c>
      <c r="H93" s="38">
        <f>'[1]Сст1кв'!E88</f>
        <v>0</v>
      </c>
      <c r="I93" s="38">
        <f>'[1]Сст1кв'!G88</f>
        <v>0</v>
      </c>
      <c r="J93" s="38">
        <f>'[2]Сст1кв'!E88</f>
        <v>0</v>
      </c>
      <c r="K93" s="38">
        <f>'[2]Сст1кв'!G88</f>
        <v>366</v>
      </c>
      <c r="L93" s="38">
        <f>'[3]Сст1кв'!E88</f>
        <v>0</v>
      </c>
      <c r="M93" s="38">
        <f>'[3]Сст1кв'!G88</f>
        <v>96</v>
      </c>
      <c r="N93" s="38">
        <f>'[4]Сст1кв'!E88</f>
        <v>0</v>
      </c>
      <c r="O93" s="38">
        <f>'[4]Сст1кв'!G88</f>
        <v>0</v>
      </c>
      <c r="P93" s="61">
        <f>'[15]Сст1кв'!F88</f>
        <v>0</v>
      </c>
      <c r="Q93" s="61">
        <f>'[15]Сст1кв'!D88</f>
        <v>0</v>
      </c>
      <c r="R93" s="61">
        <f>'[13]Сст1кв'!C88</f>
        <v>1147</v>
      </c>
      <c r="S93" s="61">
        <f>'[13]Сст1кв'!D87</f>
        <v>0</v>
      </c>
      <c r="T93" s="38">
        <f>'[5]Сст01'!E88</f>
        <v>0</v>
      </c>
      <c r="U93" s="38">
        <f>'[5]Сст01'!G88</f>
        <v>0</v>
      </c>
      <c r="V93" s="38">
        <f>'[6]Сст01'!E88</f>
        <v>0</v>
      </c>
      <c r="W93" s="38">
        <f>'[6]Сст01'!G88</f>
        <v>0</v>
      </c>
      <c r="X93" s="81" t="s">
        <v>304</v>
      </c>
      <c r="Y93" s="81">
        <v>175205</v>
      </c>
    </row>
    <row r="94" spans="1:25" s="6" customFormat="1" ht="12.75" customHeight="1">
      <c r="A94" s="22" t="s">
        <v>123</v>
      </c>
      <c r="B94" s="88">
        <f t="shared" si="23"/>
        <v>0</v>
      </c>
      <c r="C94" s="88">
        <f t="shared" si="22"/>
        <v>437</v>
      </c>
      <c r="D94" s="37">
        <f t="shared" si="24"/>
        <v>0</v>
      </c>
      <c r="E94" s="37">
        <f t="shared" si="25"/>
        <v>437</v>
      </c>
      <c r="F94" s="61">
        <f>'[18]Сст1кв'!$E89</f>
        <v>0</v>
      </c>
      <c r="G94" s="61">
        <f>'[18]Сст1кв'!$G89</f>
        <v>0</v>
      </c>
      <c r="H94" s="38">
        <f>'[1]Сст1кв'!E89</f>
        <v>0</v>
      </c>
      <c r="I94" s="38">
        <f>'[1]Сст1кв'!G89</f>
        <v>0</v>
      </c>
      <c r="J94" s="38">
        <f>'[2]Сст1кв'!E89</f>
        <v>0</v>
      </c>
      <c r="K94" s="38">
        <f>'[2]Сст1кв'!G89</f>
        <v>0</v>
      </c>
      <c r="L94" s="38">
        <f>'[3]Сст1кв'!E89</f>
        <v>0</v>
      </c>
      <c r="M94" s="38">
        <f>'[3]Сст1кв'!G89</f>
        <v>0</v>
      </c>
      <c r="N94" s="38">
        <f>'[4]Сст1кв'!E89</f>
        <v>0</v>
      </c>
      <c r="O94" s="38">
        <f>'[4]Сст1кв'!G89</f>
        <v>0</v>
      </c>
      <c r="P94" s="61">
        <f>'[15]Сст1кв'!F89</f>
        <v>0</v>
      </c>
      <c r="Q94" s="61">
        <f>'[15]Сст1кв'!D89</f>
        <v>0</v>
      </c>
      <c r="R94" s="61">
        <f>'[13]Сст1кв'!C89</f>
        <v>0</v>
      </c>
      <c r="S94" s="61">
        <f>'[13]Сст1кв'!D88</f>
        <v>437</v>
      </c>
      <c r="T94" s="38">
        <f>'[5]Сст01'!E89</f>
        <v>0</v>
      </c>
      <c r="U94" s="38">
        <f>'[5]Сст01'!G89</f>
        <v>0</v>
      </c>
      <c r="V94" s="38">
        <f>'[6]Сст01'!E89</f>
        <v>0</v>
      </c>
      <c r="W94" s="38">
        <f>'[6]Сст01'!G89</f>
        <v>0</v>
      </c>
      <c r="X94" s="81" t="s">
        <v>123</v>
      </c>
      <c r="Y94" s="81">
        <v>0</v>
      </c>
    </row>
    <row r="95" spans="1:25" s="6" customFormat="1" ht="12.75" customHeight="1">
      <c r="A95" s="23" t="s">
        <v>124</v>
      </c>
      <c r="B95" s="88">
        <f t="shared" si="23"/>
        <v>0</v>
      </c>
      <c r="C95" s="88">
        <f t="shared" si="22"/>
        <v>0</v>
      </c>
      <c r="D95" s="37">
        <f t="shared" si="24"/>
        <v>0</v>
      </c>
      <c r="E95" s="37">
        <f t="shared" si="25"/>
        <v>0</v>
      </c>
      <c r="F95" s="61">
        <f>'[18]Сст1кв'!$E90</f>
        <v>0</v>
      </c>
      <c r="G95" s="61">
        <f>'[18]Сст1кв'!$G90</f>
        <v>0</v>
      </c>
      <c r="H95" s="38">
        <f>'[1]Сст1кв'!E90</f>
        <v>0</v>
      </c>
      <c r="I95" s="38">
        <f>'[1]Сст1кв'!G90</f>
        <v>0</v>
      </c>
      <c r="J95" s="38">
        <f>'[2]Сст1кв'!E90</f>
        <v>0</v>
      </c>
      <c r="K95" s="38">
        <f>'[2]Сст1кв'!G90</f>
        <v>0</v>
      </c>
      <c r="L95" s="38">
        <f>'[3]Сст1кв'!E90</f>
        <v>0</v>
      </c>
      <c r="M95" s="38">
        <f>'[3]Сст1кв'!G90</f>
        <v>0</v>
      </c>
      <c r="N95" s="38">
        <f>'[4]Сст1кв'!E90</f>
        <v>0</v>
      </c>
      <c r="O95" s="38">
        <f>'[4]Сст1кв'!G90</f>
        <v>0</v>
      </c>
      <c r="P95" s="61">
        <f>'[15]Сст1кв'!F90</f>
        <v>0</v>
      </c>
      <c r="Q95" s="61">
        <f>'[15]Сст1кв'!D90</f>
        <v>0</v>
      </c>
      <c r="R95" s="61">
        <f>'[13]Сст1кв'!C89</f>
        <v>0</v>
      </c>
      <c r="S95" s="61">
        <f>'[13]Сст1кв'!D89</f>
        <v>0</v>
      </c>
      <c r="T95" s="38">
        <f>'[5]Сст01'!E90</f>
        <v>0</v>
      </c>
      <c r="U95" s="38">
        <f>'[5]Сст01'!G90</f>
        <v>0</v>
      </c>
      <c r="V95" s="38">
        <f>'[6]Сст01'!E90</f>
        <v>0</v>
      </c>
      <c r="W95" s="38">
        <f>'[6]Сст01'!G90</f>
        <v>0</v>
      </c>
      <c r="X95" s="81" t="s">
        <v>124</v>
      </c>
      <c r="Y95" s="81">
        <v>0</v>
      </c>
    </row>
    <row r="96" spans="1:25" ht="12.75" customHeight="1">
      <c r="A96" s="23" t="s">
        <v>125</v>
      </c>
      <c r="B96" s="88">
        <f t="shared" si="23"/>
        <v>0</v>
      </c>
      <c r="C96" s="88">
        <f t="shared" si="22"/>
        <v>0</v>
      </c>
      <c r="D96" s="37">
        <f t="shared" si="24"/>
        <v>0</v>
      </c>
      <c r="E96" s="37">
        <f t="shared" si="25"/>
        <v>0</v>
      </c>
      <c r="F96" s="61">
        <f>'[18]Сст1кв'!$E91</f>
        <v>0</v>
      </c>
      <c r="G96" s="61">
        <f>'[18]Сст1кв'!$G91</f>
        <v>0</v>
      </c>
      <c r="H96" s="38">
        <f>'[1]Сст1кв'!E91</f>
        <v>0</v>
      </c>
      <c r="I96" s="38">
        <f>'[1]Сст1кв'!G91</f>
        <v>0</v>
      </c>
      <c r="J96" s="38">
        <f>'[2]Сст1кв'!E91</f>
        <v>0</v>
      </c>
      <c r="K96" s="38">
        <f>'[2]Сст1кв'!G91</f>
        <v>0</v>
      </c>
      <c r="L96" s="38">
        <f>'[3]Сст1кв'!E91</f>
        <v>0</v>
      </c>
      <c r="M96" s="38">
        <f>'[3]Сст1кв'!G91</f>
        <v>0</v>
      </c>
      <c r="N96" s="38">
        <f>'[4]Сст1кв'!E91</f>
        <v>0</v>
      </c>
      <c r="O96" s="38">
        <f>'[4]Сст1кв'!G91</f>
        <v>0</v>
      </c>
      <c r="P96" s="61">
        <f>'[15]Сст1кв'!F91</f>
        <v>0</v>
      </c>
      <c r="Q96" s="61">
        <f>'[15]Сст1кв'!D91</f>
        <v>0</v>
      </c>
      <c r="R96" s="61">
        <f>'[13]Сст1кв'!C90</f>
        <v>0</v>
      </c>
      <c r="S96" s="61">
        <f>'[13]Сст1кв'!D90</f>
        <v>0</v>
      </c>
      <c r="T96" s="38">
        <f>'[5]Сст01'!E91</f>
        <v>0</v>
      </c>
      <c r="U96" s="38">
        <f>'[5]Сст01'!G91</f>
        <v>0</v>
      </c>
      <c r="V96" s="38">
        <f>'[6]Сст01'!E91</f>
        <v>0</v>
      </c>
      <c r="W96" s="38">
        <f>'[6]Сст01'!G91</f>
        <v>0</v>
      </c>
      <c r="X96" s="79" t="s">
        <v>125</v>
      </c>
      <c r="Y96" s="79">
        <v>0</v>
      </c>
    </row>
    <row r="97" spans="1:25" s="6" customFormat="1" ht="12.75" customHeight="1">
      <c r="A97" s="23" t="s">
        <v>126</v>
      </c>
      <c r="B97" s="88">
        <f t="shared" si="23"/>
        <v>0</v>
      </c>
      <c r="C97" s="88">
        <f t="shared" si="22"/>
        <v>0</v>
      </c>
      <c r="D97" s="37">
        <f t="shared" si="24"/>
        <v>0</v>
      </c>
      <c r="E97" s="37">
        <f t="shared" si="25"/>
        <v>0</v>
      </c>
      <c r="F97" s="61">
        <f>'[18]Сст1кв'!$E92</f>
        <v>0</v>
      </c>
      <c r="G97" s="61">
        <f>'[18]Сст1кв'!$G92</f>
        <v>0</v>
      </c>
      <c r="H97" s="38">
        <f>'[1]Сст1кв'!E92</f>
        <v>0</v>
      </c>
      <c r="I97" s="38">
        <f>'[1]Сст1кв'!G92</f>
        <v>0</v>
      </c>
      <c r="J97" s="38">
        <f>'[2]Сст1кв'!E92</f>
        <v>0</v>
      </c>
      <c r="K97" s="38">
        <f>'[2]Сст1кв'!G92</f>
        <v>0</v>
      </c>
      <c r="L97" s="38">
        <f>'[3]Сст1кв'!E92</f>
        <v>0</v>
      </c>
      <c r="M97" s="38">
        <f>'[3]Сст1кв'!G92</f>
        <v>0</v>
      </c>
      <c r="N97" s="38">
        <f>'[4]Сст1кв'!E92</f>
        <v>0</v>
      </c>
      <c r="O97" s="38">
        <f>'[4]Сст1кв'!G92</f>
        <v>0</v>
      </c>
      <c r="P97" s="61">
        <f>'[15]Сст1кв'!F92</f>
        <v>0</v>
      </c>
      <c r="Q97" s="61">
        <f>'[15]Сст1кв'!D92</f>
        <v>0</v>
      </c>
      <c r="R97" s="61">
        <f>'[13]Сст1кв'!C91</f>
        <v>0</v>
      </c>
      <c r="S97" s="61">
        <f>'[13]Сст1кв'!D91</f>
        <v>0</v>
      </c>
      <c r="T97" s="38">
        <f>'[5]Сст01'!E92</f>
        <v>0</v>
      </c>
      <c r="U97" s="38">
        <f>'[5]Сст01'!G92</f>
        <v>0</v>
      </c>
      <c r="V97" s="38">
        <f>'[6]Сст01'!E92</f>
        <v>0</v>
      </c>
      <c r="W97" s="38">
        <f>'[6]Сст01'!G92</f>
        <v>0</v>
      </c>
      <c r="X97" s="81" t="s">
        <v>126</v>
      </c>
      <c r="Y97" s="81">
        <v>0</v>
      </c>
    </row>
    <row r="98" spans="1:25" s="6" customFormat="1" ht="12.75" customHeight="1">
      <c r="A98" s="23" t="s">
        <v>127</v>
      </c>
      <c r="B98" s="88">
        <f t="shared" si="23"/>
        <v>0</v>
      </c>
      <c r="C98" s="88">
        <f t="shared" si="22"/>
        <v>2091782</v>
      </c>
      <c r="D98" s="37">
        <f t="shared" si="24"/>
        <v>0</v>
      </c>
      <c r="E98" s="37">
        <f t="shared" si="25"/>
        <v>2091782</v>
      </c>
      <c r="F98" s="61">
        <f>'[18]Сст1кв'!$E93</f>
        <v>0</v>
      </c>
      <c r="G98" s="61">
        <f>'[18]Сст1кв'!$G93</f>
        <v>2075990</v>
      </c>
      <c r="H98" s="38">
        <f>'[1]Сст1кв'!E93</f>
        <v>0</v>
      </c>
      <c r="I98" s="38">
        <f>'[1]Сст1кв'!G93</f>
        <v>13396</v>
      </c>
      <c r="J98" s="38">
        <f>'[2]Сст1кв'!E93</f>
        <v>0</v>
      </c>
      <c r="K98" s="38">
        <f>'[2]Сст1кв'!G93</f>
        <v>1449</v>
      </c>
      <c r="L98" s="38">
        <f>'[3]Сст1кв'!E93</f>
        <v>0</v>
      </c>
      <c r="M98" s="38">
        <f>'[3]Сст1кв'!G93</f>
        <v>947</v>
      </c>
      <c r="N98" s="38">
        <f>'[4]Сст1кв'!E93</f>
        <v>0</v>
      </c>
      <c r="O98" s="38">
        <f>'[4]Сст1кв'!G93</f>
        <v>0</v>
      </c>
      <c r="P98" s="61">
        <f>'[15]Сст1кв'!F93</f>
        <v>0</v>
      </c>
      <c r="Q98" s="61">
        <f>'[15]Сст1кв'!D93</f>
        <v>0</v>
      </c>
      <c r="R98" s="61">
        <f>'[13]Сст1кв'!C92</f>
        <v>0</v>
      </c>
      <c r="S98" s="61">
        <f>'[13]Сст1кв'!D92</f>
        <v>0</v>
      </c>
      <c r="T98" s="38">
        <f>'[5]Сст01'!E93</f>
        <v>0</v>
      </c>
      <c r="U98" s="38">
        <f>'[5]Сст01'!G93</f>
        <v>0</v>
      </c>
      <c r="V98" s="38">
        <f>'[6]Сст01'!E93</f>
        <v>0</v>
      </c>
      <c r="W98" s="38">
        <f>'[6]Сст01'!G93</f>
        <v>0</v>
      </c>
      <c r="X98" s="81" t="s">
        <v>127</v>
      </c>
      <c r="Y98" s="81">
        <v>0</v>
      </c>
    </row>
    <row r="99" spans="1:25" s="6" customFormat="1" ht="12.75" customHeight="1">
      <c r="A99" s="24" t="s">
        <v>128</v>
      </c>
      <c r="B99" s="89">
        <f>SUM(B15,B26,B46,B49,B52,B56:B60,B63)</f>
        <v>258234318.25</v>
      </c>
      <c r="C99" s="89">
        <f>SUM(C15,C26,C46,C49,C52,C56:C60,C63)</f>
        <v>180595984</v>
      </c>
      <c r="D99" s="66">
        <f t="shared" si="24"/>
        <v>258234318.25</v>
      </c>
      <c r="E99" s="66">
        <f>C99-Q99</f>
        <v>180595984</v>
      </c>
      <c r="F99" s="66">
        <f>SUM(F15,F26,F46,F49,F52,F56:F60,F63)</f>
        <v>251632893.75</v>
      </c>
      <c r="G99" s="66">
        <f>SUM(G15,G26,G46,G49,G52,G56:G60,G63)</f>
        <v>178239519</v>
      </c>
      <c r="H99" s="66">
        <f aca="true" t="shared" si="27" ref="H99:W99">SUM(H15,H26,H46,H49,H52,H56:H60,H63)</f>
        <v>1660080</v>
      </c>
      <c r="I99" s="66">
        <f>SUM(I15,I26,I46,I49,I52,I56:I60,I63)</f>
        <v>1355236</v>
      </c>
      <c r="J99" s="66">
        <f t="shared" si="27"/>
        <v>1447962</v>
      </c>
      <c r="K99" s="66">
        <f t="shared" si="27"/>
        <v>207781</v>
      </c>
      <c r="L99" s="66">
        <f t="shared" si="27"/>
        <v>2465328</v>
      </c>
      <c r="M99" s="66">
        <f t="shared" si="27"/>
        <v>119917</v>
      </c>
      <c r="N99" s="66">
        <f t="shared" si="27"/>
        <v>0</v>
      </c>
      <c r="O99" s="66">
        <f t="shared" si="27"/>
        <v>0</v>
      </c>
      <c r="P99" s="66">
        <f t="shared" si="27"/>
        <v>0</v>
      </c>
      <c r="Q99" s="66">
        <f t="shared" si="27"/>
        <v>0</v>
      </c>
      <c r="R99" s="66">
        <f>SUM(R15,R26,R46,R49,R52,R56:R60,R63)</f>
        <v>1028054.5</v>
      </c>
      <c r="S99" s="66">
        <f t="shared" si="27"/>
        <v>673531</v>
      </c>
      <c r="T99" s="66">
        <f t="shared" si="27"/>
        <v>0</v>
      </c>
      <c r="U99" s="66">
        <f t="shared" si="27"/>
        <v>0</v>
      </c>
      <c r="V99" s="66">
        <f t="shared" si="27"/>
        <v>0</v>
      </c>
      <c r="W99" s="66">
        <f t="shared" si="27"/>
        <v>0</v>
      </c>
      <c r="X99" s="81" t="s">
        <v>128</v>
      </c>
      <c r="Y99" s="81">
        <v>28186998</v>
      </c>
    </row>
    <row r="100" spans="1:25" s="6" customFormat="1" ht="12.75" customHeight="1" thickBot="1">
      <c r="A100" s="25" t="s">
        <v>129</v>
      </c>
      <c r="B100" s="90">
        <f>SUM(B15,B26,B46,B50,B52,B56:B60,B63)</f>
        <v>258121335.25</v>
      </c>
      <c r="C100" s="90">
        <f>SUM(C15,C26,C46,C50,C52,C56:C60,C63)</f>
        <v>180497616</v>
      </c>
      <c r="D100" s="47">
        <f t="shared" si="24"/>
        <v>258121335.25</v>
      </c>
      <c r="E100" s="47">
        <f>C100-Q100</f>
        <v>180497616</v>
      </c>
      <c r="F100" s="47">
        <f>SUM(F15,F26,F46,F50,F52,F56:F60,F63)</f>
        <v>251519910.75</v>
      </c>
      <c r="G100" s="47">
        <f>SUM(G15,G26,G46,G50,G52,G56:G60,G63)</f>
        <v>178143214</v>
      </c>
      <c r="H100" s="47">
        <f aca="true" t="shared" si="28" ref="H100:W100">SUM(H15,H26,H46,H50,H52,H56:H60,H63)</f>
        <v>1660080</v>
      </c>
      <c r="I100" s="47">
        <f t="shared" si="28"/>
        <v>1353638</v>
      </c>
      <c r="J100" s="47">
        <f t="shared" si="28"/>
        <v>1447962</v>
      </c>
      <c r="K100" s="47">
        <f t="shared" si="28"/>
        <v>207453</v>
      </c>
      <c r="L100" s="47">
        <f t="shared" si="28"/>
        <v>2465328</v>
      </c>
      <c r="M100" s="47">
        <f t="shared" si="28"/>
        <v>119780</v>
      </c>
      <c r="N100" s="47">
        <f t="shared" si="28"/>
        <v>0</v>
      </c>
      <c r="O100" s="47">
        <f t="shared" si="28"/>
        <v>0</v>
      </c>
      <c r="P100" s="47">
        <f t="shared" si="28"/>
        <v>0</v>
      </c>
      <c r="Q100" s="47">
        <f t="shared" si="28"/>
        <v>0</v>
      </c>
      <c r="R100" s="47">
        <f>SUM(R15,R26,R46,R50,R52,R56:R60,R63)</f>
        <v>1028054.5</v>
      </c>
      <c r="S100" s="47">
        <f t="shared" si="28"/>
        <v>673531</v>
      </c>
      <c r="T100" s="47">
        <f t="shared" si="28"/>
        <v>0</v>
      </c>
      <c r="U100" s="47">
        <f t="shared" si="28"/>
        <v>0</v>
      </c>
      <c r="V100" s="47">
        <f t="shared" si="28"/>
        <v>0</v>
      </c>
      <c r="W100" s="47">
        <f t="shared" si="28"/>
        <v>0</v>
      </c>
      <c r="X100" s="81" t="s">
        <v>129</v>
      </c>
      <c r="Y100" s="81">
        <v>28171653</v>
      </c>
    </row>
    <row r="101" spans="1:24" s="9" customFormat="1" ht="12.75" customHeight="1">
      <c r="A101" s="35" t="s">
        <v>10</v>
      </c>
      <c r="B101" s="87">
        <f>F101+H101+J101+L101+N101+P101+R101+T101+V101</f>
        <v>270461582</v>
      </c>
      <c r="C101" s="88">
        <f>G101+I101+K101+M101+O101+Q101+S101+U101+W101</f>
        <v>210992578</v>
      </c>
      <c r="D101" s="37">
        <f>B101-P101</f>
        <v>270461582</v>
      </c>
      <c r="E101" s="37">
        <f>G101+I101+K101+M101+S101+O101</f>
        <v>210992578</v>
      </c>
      <c r="F101" s="62">
        <v>264855863</v>
      </c>
      <c r="G101" s="62">
        <v>207324995</v>
      </c>
      <c r="H101" s="62">
        <v>2069838</v>
      </c>
      <c r="I101" s="62">
        <v>1503676</v>
      </c>
      <c r="J101" s="62">
        <v>777261</v>
      </c>
      <c r="K101" s="62">
        <v>876398</v>
      </c>
      <c r="L101" s="62">
        <v>1465404</v>
      </c>
      <c r="M101" s="62">
        <v>297804</v>
      </c>
      <c r="N101" s="62">
        <v>0</v>
      </c>
      <c r="O101" s="38">
        <v>20301</v>
      </c>
      <c r="P101" s="62">
        <v>0</v>
      </c>
      <c r="Q101" s="38"/>
      <c r="R101" s="62">
        <v>1293216</v>
      </c>
      <c r="S101" s="62">
        <v>969404</v>
      </c>
      <c r="T101" s="62">
        <v>0</v>
      </c>
      <c r="U101" s="38">
        <v>0</v>
      </c>
      <c r="V101" s="62">
        <v>0</v>
      </c>
      <c r="W101" s="38">
        <v>0</v>
      </c>
      <c r="X101" s="6"/>
    </row>
    <row r="102" spans="1:24" ht="12.75" customHeight="1">
      <c r="A102" s="35" t="s">
        <v>1</v>
      </c>
      <c r="B102" s="87">
        <f>F102+H102+J102+L102+N102+P102+R102+T102+V102</f>
        <v>172319745.135</v>
      </c>
      <c r="C102" s="88">
        <f>G102+I102+K102+M102+O102+Q102+S102+U102+W102</f>
        <v>152607454</v>
      </c>
      <c r="D102" s="37">
        <f>B102-P102</f>
        <v>172319745.135</v>
      </c>
      <c r="E102" s="37">
        <f>C102-Q102</f>
        <v>152607454</v>
      </c>
      <c r="F102" s="62">
        <v>169157714.635</v>
      </c>
      <c r="G102" s="62">
        <f>150058443-27730</f>
        <v>150030713</v>
      </c>
      <c r="H102" s="62">
        <v>743788</v>
      </c>
      <c r="I102" s="62">
        <v>1240691</v>
      </c>
      <c r="J102" s="62">
        <v>714020</v>
      </c>
      <c r="K102" s="62">
        <v>565444</v>
      </c>
      <c r="L102" s="62">
        <v>676168</v>
      </c>
      <c r="M102" s="62">
        <v>106457</v>
      </c>
      <c r="N102" s="62">
        <v>0</v>
      </c>
      <c r="O102" s="38"/>
      <c r="P102" s="62">
        <v>0</v>
      </c>
      <c r="Q102" s="38"/>
      <c r="R102" s="62">
        <f>R99</f>
        <v>1028054.5</v>
      </c>
      <c r="S102" s="62">
        <v>664149</v>
      </c>
      <c r="T102" s="62">
        <v>0</v>
      </c>
      <c r="U102" s="38">
        <v>0</v>
      </c>
      <c r="V102" s="62">
        <v>0</v>
      </c>
      <c r="W102" s="38">
        <v>0</v>
      </c>
      <c r="X102" s="6"/>
    </row>
    <row r="103" spans="1:24" ht="12.75" customHeight="1">
      <c r="A103" s="32" t="s">
        <v>4</v>
      </c>
      <c r="B103" s="87">
        <f>B101-B102</f>
        <v>98141836.86500001</v>
      </c>
      <c r="C103" s="87">
        <f>C101-C102</f>
        <v>58385124</v>
      </c>
      <c r="D103" s="37">
        <f>D101-D102</f>
        <v>98141836.86500001</v>
      </c>
      <c r="E103" s="37">
        <f>E101-E102</f>
        <v>58385124</v>
      </c>
      <c r="F103" s="37">
        <f>F101-F102</f>
        <v>95698148.36500001</v>
      </c>
      <c r="G103" s="37">
        <f aca="true" t="shared" si="29" ref="G103:W103">G101-G102</f>
        <v>57294282</v>
      </c>
      <c r="H103" s="37">
        <f>H101-H102</f>
        <v>1326050</v>
      </c>
      <c r="I103" s="37">
        <f t="shared" si="29"/>
        <v>262985</v>
      </c>
      <c r="J103" s="37">
        <f>J101-J102</f>
        <v>63241</v>
      </c>
      <c r="K103" s="37">
        <f t="shared" si="29"/>
        <v>310954</v>
      </c>
      <c r="L103" s="37">
        <f>L101-L102</f>
        <v>789236</v>
      </c>
      <c r="M103" s="37">
        <f t="shared" si="29"/>
        <v>191347</v>
      </c>
      <c r="N103" s="37">
        <f t="shared" si="29"/>
        <v>0</v>
      </c>
      <c r="O103" s="37">
        <f t="shared" si="29"/>
        <v>20301</v>
      </c>
      <c r="P103" s="37">
        <f t="shared" si="29"/>
        <v>0</v>
      </c>
      <c r="Q103" s="37">
        <f t="shared" si="29"/>
        <v>0</v>
      </c>
      <c r="R103" s="37">
        <f>R101-R102</f>
        <v>265161.5</v>
      </c>
      <c r="S103" s="37">
        <f t="shared" si="29"/>
        <v>305255</v>
      </c>
      <c r="T103" s="37">
        <f t="shared" si="29"/>
        <v>0</v>
      </c>
      <c r="U103" s="37">
        <f t="shared" si="29"/>
        <v>0</v>
      </c>
      <c r="V103" s="37">
        <f t="shared" si="29"/>
        <v>0</v>
      </c>
      <c r="W103" s="37">
        <f t="shared" si="29"/>
        <v>0</v>
      </c>
      <c r="X103" s="9"/>
    </row>
    <row r="104" spans="1:23" ht="12.75" customHeight="1">
      <c r="A104" s="35" t="s">
        <v>5</v>
      </c>
      <c r="B104" s="87">
        <f>IF(B102=0,0,ROUND(B101/B102*100-100,1))</f>
        <v>57</v>
      </c>
      <c r="C104" s="87">
        <f>IF(C102=0,0,ROUND(C101/C102*100-100,1))</f>
        <v>38.3</v>
      </c>
      <c r="D104" s="55">
        <f>IF(D102=0,0,ROUND(D101/D102*100-100,1))</f>
        <v>57</v>
      </c>
      <c r="E104" s="55">
        <f>IF(E102=0,0,ROUND(E101/E102*100-100,1))</f>
        <v>38.3</v>
      </c>
      <c r="F104" s="55">
        <f>IF(F102=0,0,ROUND(F101/F102*100-100,1))</f>
        <v>56.6</v>
      </c>
      <c r="G104" s="55">
        <f aca="true" t="shared" si="30" ref="G104:W104">IF(G102=0,0,ROUND(G101/G102*100-100,1))</f>
        <v>38.2</v>
      </c>
      <c r="H104" s="55">
        <f t="shared" si="30"/>
        <v>178.3</v>
      </c>
      <c r="I104" s="55">
        <f t="shared" si="30"/>
        <v>21.2</v>
      </c>
      <c r="J104" s="55">
        <f t="shared" si="30"/>
        <v>8.9</v>
      </c>
      <c r="K104" s="55">
        <f t="shared" si="30"/>
        <v>55</v>
      </c>
      <c r="L104" s="55">
        <f t="shared" si="30"/>
        <v>116.7</v>
      </c>
      <c r="M104" s="55">
        <f t="shared" si="30"/>
        <v>179.7</v>
      </c>
      <c r="N104" s="55">
        <f t="shared" si="30"/>
        <v>0</v>
      </c>
      <c r="O104" s="55">
        <f t="shared" si="30"/>
        <v>0</v>
      </c>
      <c r="P104" s="55">
        <f t="shared" si="30"/>
        <v>0</v>
      </c>
      <c r="Q104" s="55">
        <f t="shared" si="30"/>
        <v>0</v>
      </c>
      <c r="R104" s="55">
        <f t="shared" si="30"/>
        <v>25.8</v>
      </c>
      <c r="S104" s="55">
        <f t="shared" si="30"/>
        <v>46</v>
      </c>
      <c r="T104" s="55">
        <f t="shared" si="30"/>
        <v>0</v>
      </c>
      <c r="U104" s="55">
        <f t="shared" si="30"/>
        <v>0</v>
      </c>
      <c r="V104" s="55">
        <f t="shared" si="30"/>
        <v>0</v>
      </c>
      <c r="W104" s="55">
        <f t="shared" si="30"/>
        <v>0</v>
      </c>
    </row>
    <row r="105" spans="1:25" s="9" customFormat="1" ht="12.75" customHeight="1">
      <c r="A105" s="36" t="s">
        <v>131</v>
      </c>
      <c r="B105" s="87">
        <f>F105+H105+J105+L105+N105+P105+R105+T105+V105</f>
        <v>41018906.17</v>
      </c>
      <c r="C105" s="88">
        <f aca="true" t="shared" si="31" ref="C105:C168">G105+I105+K105+M105+O105+Q105+S105+U105+W105</f>
        <v>49695987</v>
      </c>
      <c r="D105" s="37">
        <f aca="true" t="shared" si="32" ref="D105:D168">B105-P105</f>
        <v>41018906.17</v>
      </c>
      <c r="E105" s="37">
        <f aca="true" t="shared" si="33" ref="E105:E168">C105-Q105</f>
        <v>49695987</v>
      </c>
      <c r="F105" s="48">
        <f>F106+F122+F193</f>
        <v>39689589.17</v>
      </c>
      <c r="G105" s="48">
        <f>G106+G122+G193</f>
        <v>49417791</v>
      </c>
      <c r="H105" s="48">
        <f aca="true" t="shared" si="34" ref="H105:W105">H106+H122+H193</f>
        <v>319911</v>
      </c>
      <c r="I105" s="48">
        <f t="shared" si="34"/>
        <v>214545</v>
      </c>
      <c r="J105" s="48">
        <f t="shared" si="34"/>
        <v>330434</v>
      </c>
      <c r="K105" s="48">
        <f t="shared" si="34"/>
        <v>3071</v>
      </c>
      <c r="L105" s="48">
        <f>L106+L122+L193</f>
        <v>579003</v>
      </c>
      <c r="M105" s="48">
        <f t="shared" si="34"/>
        <v>4829</v>
      </c>
      <c r="N105" s="48">
        <f t="shared" si="34"/>
        <v>0</v>
      </c>
      <c r="O105" s="48">
        <f t="shared" si="34"/>
        <v>0</v>
      </c>
      <c r="P105" s="48">
        <f t="shared" si="34"/>
        <v>0</v>
      </c>
      <c r="Q105" s="48">
        <f t="shared" si="34"/>
        <v>0</v>
      </c>
      <c r="R105" s="48">
        <f>R106+R122+R193</f>
        <v>99969</v>
      </c>
      <c r="S105" s="48">
        <f t="shared" si="34"/>
        <v>55751</v>
      </c>
      <c r="T105" s="48">
        <f t="shared" si="34"/>
        <v>0</v>
      </c>
      <c r="U105" s="48">
        <f t="shared" si="34"/>
        <v>0</v>
      </c>
      <c r="V105" s="48">
        <f t="shared" si="34"/>
        <v>0</v>
      </c>
      <c r="W105" s="48">
        <f t="shared" si="34"/>
        <v>0</v>
      </c>
      <c r="X105" s="79" t="s">
        <v>131</v>
      </c>
      <c r="Y105" s="79">
        <v>5143211</v>
      </c>
    </row>
    <row r="106" spans="1:25" ht="12.75" customHeight="1">
      <c r="A106" s="26" t="s">
        <v>132</v>
      </c>
      <c r="B106" s="91">
        <f aca="true" t="shared" si="35" ref="B106:B168">F106+H106+J106+L106+N106+P106+R106+T106+V106</f>
        <v>1561463.92</v>
      </c>
      <c r="C106" s="92">
        <f t="shared" si="31"/>
        <v>2464204</v>
      </c>
      <c r="D106" s="37">
        <f t="shared" si="32"/>
        <v>1561463.92</v>
      </c>
      <c r="E106" s="71">
        <f t="shared" si="33"/>
        <v>2464204</v>
      </c>
      <c r="F106" s="49">
        <f>F107+F108+F120+F121</f>
        <v>1542097.92</v>
      </c>
      <c r="G106" s="72">
        <f>G107+G108+G120+G121</f>
        <v>2463206</v>
      </c>
      <c r="H106" s="49">
        <f aca="true" t="shared" si="36" ref="H106:W106">H107+H108+H120+H121</f>
        <v>7480</v>
      </c>
      <c r="I106" s="72">
        <f t="shared" si="36"/>
        <v>0</v>
      </c>
      <c r="J106" s="49">
        <f t="shared" si="36"/>
        <v>4250</v>
      </c>
      <c r="K106" s="72">
        <f t="shared" si="36"/>
        <v>315</v>
      </c>
      <c r="L106" s="49">
        <f>L107+L108+L120+L121</f>
        <v>7636</v>
      </c>
      <c r="M106" s="72">
        <f t="shared" si="36"/>
        <v>683</v>
      </c>
      <c r="N106" s="49">
        <f t="shared" si="36"/>
        <v>0</v>
      </c>
      <c r="O106" s="49">
        <f t="shared" si="36"/>
        <v>0</v>
      </c>
      <c r="P106" s="49">
        <f t="shared" si="36"/>
        <v>0</v>
      </c>
      <c r="Q106" s="49">
        <f t="shared" si="36"/>
        <v>0</v>
      </c>
      <c r="R106" s="49">
        <f t="shared" si="36"/>
        <v>0</v>
      </c>
      <c r="S106" s="49">
        <f t="shared" si="36"/>
        <v>0</v>
      </c>
      <c r="T106" s="49">
        <f t="shared" si="36"/>
        <v>0</v>
      </c>
      <c r="U106" s="49">
        <f t="shared" si="36"/>
        <v>0</v>
      </c>
      <c r="V106" s="49">
        <f t="shared" si="36"/>
        <v>0</v>
      </c>
      <c r="W106" s="49">
        <f t="shared" si="36"/>
        <v>0</v>
      </c>
      <c r="X106" s="79" t="s">
        <v>132</v>
      </c>
      <c r="Y106" s="79">
        <v>0</v>
      </c>
    </row>
    <row r="107" spans="1:25" ht="12.75" customHeight="1">
      <c r="A107" s="27" t="s">
        <v>133</v>
      </c>
      <c r="B107" s="88">
        <f t="shared" si="35"/>
        <v>0</v>
      </c>
      <c r="C107" s="88">
        <f t="shared" si="31"/>
        <v>677453</v>
      </c>
      <c r="D107" s="37">
        <f t="shared" si="32"/>
        <v>0</v>
      </c>
      <c r="E107" s="37">
        <f>C107-Q107</f>
        <v>677453</v>
      </c>
      <c r="F107" s="61">
        <f>'[7]РП1кв'!B10</f>
        <v>0</v>
      </c>
      <c r="G107" s="61">
        <f>'[7]РП1кв'!D10</f>
        <v>677453</v>
      </c>
      <c r="H107" s="61">
        <f>'[8]РП1кв'!B10</f>
        <v>0</v>
      </c>
      <c r="I107" s="61">
        <f>'[8]РП1кв'!D10</f>
        <v>0</v>
      </c>
      <c r="J107" s="61">
        <f>'[9]РП1кв'!B10</f>
        <v>0</v>
      </c>
      <c r="K107" s="61">
        <f>'[9]РП1кв'!D10</f>
        <v>0</v>
      </c>
      <c r="L107" s="61">
        <f>'[10]РП1кв'!B10</f>
        <v>0</v>
      </c>
      <c r="M107" s="61">
        <f>'[16]РП1кв'!$G$9-86041</f>
        <v>0</v>
      </c>
      <c r="N107" s="61">
        <f>'[11]РП1кв'!B10</f>
        <v>0</v>
      </c>
      <c r="O107" s="61">
        <f>'[11]РП1кв'!D10</f>
        <v>0</v>
      </c>
      <c r="P107" s="61">
        <f>'[12]РП1кв'!B10</f>
        <v>0</v>
      </c>
      <c r="Q107" s="61">
        <f>'[12]РП1кв'!D10</f>
        <v>0</v>
      </c>
      <c r="R107" s="61">
        <f>'[14]РП1кв'!B10</f>
        <v>0</v>
      </c>
      <c r="S107" s="61">
        <f>'[14]РП1кв'!D10</f>
        <v>0</v>
      </c>
      <c r="T107" s="61">
        <v>0</v>
      </c>
      <c r="U107" s="61">
        <v>0</v>
      </c>
      <c r="V107" s="61">
        <v>0</v>
      </c>
      <c r="W107" s="61">
        <v>0</v>
      </c>
      <c r="X107" s="79" t="s">
        <v>133</v>
      </c>
      <c r="Y107" s="79">
        <v>0</v>
      </c>
    </row>
    <row r="108" spans="1:25" ht="12.75" customHeight="1">
      <c r="A108" s="27" t="s">
        <v>134</v>
      </c>
      <c r="B108" s="88">
        <f t="shared" si="35"/>
        <v>1457660.92</v>
      </c>
      <c r="C108" s="88">
        <f t="shared" si="31"/>
        <v>1472501</v>
      </c>
      <c r="D108" s="37">
        <f t="shared" si="32"/>
        <v>1457660.92</v>
      </c>
      <c r="E108" s="37">
        <f t="shared" si="33"/>
        <v>1472501</v>
      </c>
      <c r="F108" s="60">
        <f>SUM(F109:F119)</f>
        <v>1438294.92</v>
      </c>
      <c r="G108" s="60">
        <f>SUM(G109:G119)</f>
        <v>1471722</v>
      </c>
      <c r="H108" s="60">
        <f>SUM(H109:H119)</f>
        <v>7480</v>
      </c>
      <c r="I108" s="60">
        <f>SUM(I109:I119)</f>
        <v>0</v>
      </c>
      <c r="J108" s="60">
        <f aca="true" t="shared" si="37" ref="J108:S108">SUM(J109:J119)</f>
        <v>4250</v>
      </c>
      <c r="K108" s="60">
        <f t="shared" si="37"/>
        <v>246</v>
      </c>
      <c r="L108" s="60">
        <f>SUM(L109:L119)</f>
        <v>7636</v>
      </c>
      <c r="M108" s="60">
        <f t="shared" si="37"/>
        <v>533</v>
      </c>
      <c r="N108" s="60">
        <f t="shared" si="37"/>
        <v>0</v>
      </c>
      <c r="O108" s="60">
        <f t="shared" si="37"/>
        <v>0</v>
      </c>
      <c r="P108" s="60">
        <f t="shared" si="37"/>
        <v>0</v>
      </c>
      <c r="Q108" s="60">
        <f t="shared" si="37"/>
        <v>0</v>
      </c>
      <c r="R108" s="60">
        <f t="shared" si="37"/>
        <v>0</v>
      </c>
      <c r="S108" s="60">
        <f t="shared" si="37"/>
        <v>0</v>
      </c>
      <c r="T108" s="60">
        <f>SUM(T109:T119)</f>
        <v>0</v>
      </c>
      <c r="U108" s="60">
        <f>SUM(U109:U119)</f>
        <v>0</v>
      </c>
      <c r="V108" s="60">
        <f>SUM(V109:V119)</f>
        <v>0</v>
      </c>
      <c r="W108" s="60">
        <f>SUM(W109:W119)</f>
        <v>0</v>
      </c>
      <c r="X108" s="79" t="s">
        <v>134</v>
      </c>
      <c r="Y108" s="79">
        <v>0</v>
      </c>
    </row>
    <row r="109" spans="1:25" ht="12.75" customHeight="1">
      <c r="A109" s="27" t="s">
        <v>135</v>
      </c>
      <c r="B109" s="88">
        <f t="shared" si="35"/>
        <v>1160131</v>
      </c>
      <c r="C109" s="88">
        <f t="shared" si="31"/>
        <v>1066029</v>
      </c>
      <c r="D109" s="37">
        <f t="shared" si="32"/>
        <v>1160131</v>
      </c>
      <c r="E109" s="37">
        <f t="shared" si="33"/>
        <v>1066029</v>
      </c>
      <c r="F109" s="61">
        <f>'[7]РП1кв'!B12</f>
        <v>1142839</v>
      </c>
      <c r="G109" s="61">
        <f>'[7]РП1кв'!D12</f>
        <v>1065432</v>
      </c>
      <c r="H109" s="61">
        <f>'[8]РП1кв'!B12</f>
        <v>6679</v>
      </c>
      <c r="I109" s="61">
        <f>'[8]РП1кв'!D12</f>
        <v>0</v>
      </c>
      <c r="J109" s="61">
        <f>'[9]РП1кв'!B12</f>
        <v>3795</v>
      </c>
      <c r="K109" s="61">
        <f>'[9]РП1кв'!D12</f>
        <v>189</v>
      </c>
      <c r="L109" s="61">
        <f>'[10]РП1кв'!C12</f>
        <v>6818</v>
      </c>
      <c r="M109" s="61">
        <f>'[10]РП1кв'!D12</f>
        <v>408</v>
      </c>
      <c r="N109" s="61">
        <f>'[11]РП1кв'!B12</f>
        <v>0</v>
      </c>
      <c r="O109" s="61">
        <f>'[11]РП1кв'!D12</f>
        <v>0</v>
      </c>
      <c r="P109" s="61">
        <f>'[12]РП1кв'!B12</f>
        <v>0</v>
      </c>
      <c r="Q109" s="61">
        <f>'[12]РП1кв'!D12</f>
        <v>0</v>
      </c>
      <c r="R109" s="61">
        <f>'[14]РП1кв'!B12</f>
        <v>0</v>
      </c>
      <c r="S109" s="61">
        <f>'[14]РП1кв'!D12</f>
        <v>0</v>
      </c>
      <c r="T109" s="61">
        <v>0</v>
      </c>
      <c r="U109" s="61">
        <v>0</v>
      </c>
      <c r="V109" s="61">
        <v>0</v>
      </c>
      <c r="W109" s="61">
        <v>0</v>
      </c>
      <c r="X109" s="79" t="s">
        <v>135</v>
      </c>
      <c r="Y109" s="79">
        <v>0</v>
      </c>
    </row>
    <row r="110" spans="1:25" ht="12.75" customHeight="1">
      <c r="A110" s="27" t="s">
        <v>136</v>
      </c>
      <c r="B110" s="88">
        <f t="shared" si="35"/>
        <v>139214.91999999998</v>
      </c>
      <c r="C110" s="88">
        <f t="shared" si="31"/>
        <v>131734</v>
      </c>
      <c r="D110" s="37">
        <f t="shared" si="32"/>
        <v>139214.91999999998</v>
      </c>
      <c r="E110" s="37">
        <f t="shared" si="33"/>
        <v>131734</v>
      </c>
      <c r="F110" s="61">
        <f>'[7]РП1кв'!B13</f>
        <v>137140.91999999998</v>
      </c>
      <c r="G110" s="61">
        <f>'[7]РП1кв'!D13</f>
        <v>131662</v>
      </c>
      <c r="H110" s="61">
        <f>'[8]РП1кв'!B13</f>
        <v>801</v>
      </c>
      <c r="I110" s="61">
        <f>'[8]РП1кв'!D13</f>
        <v>0</v>
      </c>
      <c r="J110" s="61">
        <f>'[9]РП1кв'!B13</f>
        <v>455</v>
      </c>
      <c r="K110" s="61">
        <f>'[9]РП1кв'!D13</f>
        <v>23</v>
      </c>
      <c r="L110" s="61">
        <f>'[10]РП1кв'!C13</f>
        <v>818</v>
      </c>
      <c r="M110" s="61">
        <f>'[10]РП1кв'!D13</f>
        <v>49</v>
      </c>
      <c r="N110" s="61">
        <f>'[11]РП1кв'!B13</f>
        <v>0</v>
      </c>
      <c r="O110" s="61">
        <f>'[11]РП1кв'!D13</f>
        <v>0</v>
      </c>
      <c r="P110" s="61">
        <f>'[12]РП1кв'!B13</f>
        <v>0</v>
      </c>
      <c r="Q110" s="61">
        <f>'[12]РП1кв'!D13</f>
        <v>0</v>
      </c>
      <c r="R110" s="61">
        <f>'[14]РП1кв'!B13</f>
        <v>0</v>
      </c>
      <c r="S110" s="61">
        <f>'[14]РП1кв'!D13</f>
        <v>0</v>
      </c>
      <c r="T110" s="61">
        <v>0</v>
      </c>
      <c r="U110" s="61">
        <v>0</v>
      </c>
      <c r="V110" s="61">
        <v>0</v>
      </c>
      <c r="W110" s="61">
        <v>0</v>
      </c>
      <c r="X110" s="79" t="s">
        <v>136</v>
      </c>
      <c r="Y110" s="79">
        <v>0</v>
      </c>
    </row>
    <row r="111" spans="1:25" ht="12.75" customHeight="1">
      <c r="A111" s="27" t="s">
        <v>137</v>
      </c>
      <c r="B111" s="88">
        <f t="shared" si="35"/>
        <v>0</v>
      </c>
      <c r="C111" s="88">
        <f t="shared" si="31"/>
        <v>0</v>
      </c>
      <c r="D111" s="37">
        <f t="shared" si="32"/>
        <v>0</v>
      </c>
      <c r="E111" s="37">
        <f t="shared" si="33"/>
        <v>0</v>
      </c>
      <c r="F111" s="61">
        <f>'[7]РП1кв'!B14</f>
        <v>0</v>
      </c>
      <c r="G111" s="61">
        <f>'[7]РП1кв'!D14</f>
        <v>0</v>
      </c>
      <c r="H111" s="61">
        <f>'[8]РП1кв'!B14</f>
        <v>0</v>
      </c>
      <c r="I111" s="61">
        <f>'[8]РП1кв'!D14</f>
        <v>0</v>
      </c>
      <c r="J111" s="61">
        <f>'[9]РП1кв'!B14</f>
        <v>0</v>
      </c>
      <c r="K111" s="61">
        <f>'[9]РП1кв'!D14</f>
        <v>0</v>
      </c>
      <c r="L111" s="61">
        <f>'[10]РП1кв'!C14</f>
        <v>0</v>
      </c>
      <c r="M111" s="61">
        <f>'[10]РП1кв'!D14</f>
        <v>0</v>
      </c>
      <c r="N111" s="61">
        <f>'[11]РП1кв'!B14</f>
        <v>0</v>
      </c>
      <c r="O111" s="61">
        <f>'[11]РП1кв'!D14</f>
        <v>0</v>
      </c>
      <c r="P111" s="61">
        <f>'[12]РП1кв'!B14</f>
        <v>0</v>
      </c>
      <c r="Q111" s="61">
        <f>'[12]РП1кв'!D14</f>
        <v>0</v>
      </c>
      <c r="R111" s="61">
        <f>'[14]РП1кв'!B14</f>
        <v>0</v>
      </c>
      <c r="S111" s="61">
        <f>'[14]РП1кв'!D14</f>
        <v>0</v>
      </c>
      <c r="T111" s="61">
        <v>0</v>
      </c>
      <c r="U111" s="61">
        <v>0</v>
      </c>
      <c r="V111" s="61">
        <v>0</v>
      </c>
      <c r="W111" s="61">
        <v>0</v>
      </c>
      <c r="X111" s="79" t="s">
        <v>137</v>
      </c>
      <c r="Y111" s="79">
        <v>0</v>
      </c>
    </row>
    <row r="112" spans="1:25" ht="12.75" customHeight="1">
      <c r="A112" s="27" t="s">
        <v>138</v>
      </c>
      <c r="B112" s="88">
        <f t="shared" si="35"/>
        <v>119187</v>
      </c>
      <c r="C112" s="88">
        <f t="shared" si="31"/>
        <v>166954</v>
      </c>
      <c r="D112" s="37">
        <f t="shared" si="32"/>
        <v>119187</v>
      </c>
      <c r="E112" s="37">
        <f t="shared" si="33"/>
        <v>166954</v>
      </c>
      <c r="F112" s="61">
        <f>'[7]РП1кв'!B15</f>
        <v>119187</v>
      </c>
      <c r="G112" s="61">
        <f>'[7]РП1кв'!D15</f>
        <v>166868</v>
      </c>
      <c r="H112" s="61">
        <f>'[8]РП1кв'!B15</f>
        <v>0</v>
      </c>
      <c r="I112" s="61">
        <f>'[8]РП1кв'!D15</f>
        <v>0</v>
      </c>
      <c r="J112" s="61">
        <f>'[9]РП1кв'!B15</f>
        <v>0</v>
      </c>
      <c r="K112" s="61">
        <f>'[9]РП1кв'!D15</f>
        <v>27</v>
      </c>
      <c r="L112" s="61">
        <f>'[10]РП1кв'!C15</f>
        <v>0</v>
      </c>
      <c r="M112" s="61">
        <f>'[10]РП1кв'!D15</f>
        <v>59</v>
      </c>
      <c r="N112" s="61">
        <f>'[11]РП1кв'!B15</f>
        <v>0</v>
      </c>
      <c r="O112" s="61">
        <f>'[11]РП1кв'!D15</f>
        <v>0</v>
      </c>
      <c r="P112" s="61">
        <f>'[12]РП1кв'!B15</f>
        <v>0</v>
      </c>
      <c r="Q112" s="61">
        <f>'[12]РП1кв'!D15</f>
        <v>0</v>
      </c>
      <c r="R112" s="61">
        <f>'[14]РП1кв'!B15</f>
        <v>0</v>
      </c>
      <c r="S112" s="61">
        <f>'[14]РП1кв'!D15</f>
        <v>0</v>
      </c>
      <c r="T112" s="61">
        <v>0</v>
      </c>
      <c r="U112" s="61">
        <v>0</v>
      </c>
      <c r="V112" s="61">
        <v>0</v>
      </c>
      <c r="W112" s="61">
        <v>0</v>
      </c>
      <c r="X112" s="79" t="s">
        <v>138</v>
      </c>
      <c r="Y112" s="79">
        <v>0</v>
      </c>
    </row>
    <row r="113" spans="1:25" ht="12.75" customHeight="1">
      <c r="A113" s="27" t="s">
        <v>139</v>
      </c>
      <c r="B113" s="88">
        <f t="shared" si="35"/>
        <v>0</v>
      </c>
      <c r="C113" s="88">
        <f t="shared" si="31"/>
        <v>28603</v>
      </c>
      <c r="D113" s="37">
        <f t="shared" si="32"/>
        <v>0</v>
      </c>
      <c r="E113" s="37">
        <f t="shared" si="33"/>
        <v>28603</v>
      </c>
      <c r="F113" s="61">
        <f>'[7]РП1кв'!B16</f>
        <v>0</v>
      </c>
      <c r="G113" s="61">
        <f>'[7]РП1кв'!D16</f>
        <v>28602</v>
      </c>
      <c r="H113" s="61">
        <f>'[8]РП1кв'!B16</f>
        <v>0</v>
      </c>
      <c r="I113" s="61">
        <f>'[8]РП1кв'!D16</f>
        <v>0</v>
      </c>
      <c r="J113" s="61">
        <f>'[9]РП1кв'!B16</f>
        <v>0</v>
      </c>
      <c r="K113" s="61">
        <f>'[9]РП1кв'!D16</f>
        <v>0</v>
      </c>
      <c r="L113" s="61">
        <f>'[10]РП1кв'!C16</f>
        <v>0</v>
      </c>
      <c r="M113" s="61">
        <f>'[10]РП1кв'!D16</f>
        <v>1</v>
      </c>
      <c r="N113" s="61">
        <f>'[11]РП1кв'!B16</f>
        <v>0</v>
      </c>
      <c r="O113" s="61">
        <f>'[11]РП1кв'!D16</f>
        <v>0</v>
      </c>
      <c r="P113" s="61">
        <f>'[12]РП1кв'!B16</f>
        <v>0</v>
      </c>
      <c r="Q113" s="61">
        <f>'[12]РП1кв'!D16</f>
        <v>0</v>
      </c>
      <c r="R113" s="61">
        <f>'[14]РП1кв'!B16</f>
        <v>0</v>
      </c>
      <c r="S113" s="61">
        <f>'[14]РП1кв'!D16</f>
        <v>0</v>
      </c>
      <c r="T113" s="61">
        <v>0</v>
      </c>
      <c r="U113" s="61">
        <v>0</v>
      </c>
      <c r="V113" s="61">
        <v>0</v>
      </c>
      <c r="W113" s="61">
        <v>0</v>
      </c>
      <c r="X113" s="79" t="s">
        <v>139</v>
      </c>
      <c r="Y113" s="79">
        <v>0</v>
      </c>
    </row>
    <row r="114" spans="1:25" ht="12.75" customHeight="1">
      <c r="A114" s="27" t="s">
        <v>140</v>
      </c>
      <c r="B114" s="88">
        <f t="shared" si="35"/>
        <v>39128</v>
      </c>
      <c r="C114" s="88">
        <f t="shared" si="31"/>
        <v>79181</v>
      </c>
      <c r="D114" s="37">
        <f t="shared" si="32"/>
        <v>39128</v>
      </c>
      <c r="E114" s="37">
        <f t="shared" si="33"/>
        <v>79181</v>
      </c>
      <c r="F114" s="61">
        <f>'[7]РП1кв'!B17</f>
        <v>39128</v>
      </c>
      <c r="G114" s="61">
        <f>'[7]РП1кв'!D17</f>
        <v>79158</v>
      </c>
      <c r="H114" s="61">
        <f>'[8]РП1кв'!B17</f>
        <v>0</v>
      </c>
      <c r="I114" s="61">
        <f>'[8]РП1кв'!D17</f>
        <v>0</v>
      </c>
      <c r="J114" s="61">
        <f>'[9]РП1кв'!B17</f>
        <v>0</v>
      </c>
      <c r="K114" s="61">
        <f>'[9]РП1кв'!D17</f>
        <v>7</v>
      </c>
      <c r="L114" s="61">
        <f>'[10]РП1кв'!C17</f>
        <v>0</v>
      </c>
      <c r="M114" s="61">
        <f>'[10]РП1кв'!D17</f>
        <v>16</v>
      </c>
      <c r="N114" s="61">
        <f>'[11]РП1кв'!B17</f>
        <v>0</v>
      </c>
      <c r="O114" s="61">
        <f>'[11]РП1кв'!D17</f>
        <v>0</v>
      </c>
      <c r="P114" s="61">
        <f>'[12]РП1кв'!B17</f>
        <v>0</v>
      </c>
      <c r="Q114" s="61">
        <f>'[12]РП1кв'!D17</f>
        <v>0</v>
      </c>
      <c r="R114" s="61">
        <f>'[14]РП1кв'!B17</f>
        <v>0</v>
      </c>
      <c r="S114" s="61">
        <f>'[14]РП1кв'!D17</f>
        <v>0</v>
      </c>
      <c r="T114" s="61">
        <v>0</v>
      </c>
      <c r="U114" s="61">
        <v>0</v>
      </c>
      <c r="V114" s="61">
        <v>0</v>
      </c>
      <c r="W114" s="61">
        <v>0</v>
      </c>
      <c r="X114" s="79" t="s">
        <v>140</v>
      </c>
      <c r="Y114" s="79">
        <v>0</v>
      </c>
    </row>
    <row r="115" spans="1:25" ht="12.75" customHeight="1">
      <c r="A115" s="27" t="s">
        <v>141</v>
      </c>
      <c r="B115" s="88">
        <f t="shared" si="35"/>
        <v>0</v>
      </c>
      <c r="C115" s="88">
        <f t="shared" si="31"/>
        <v>0</v>
      </c>
      <c r="D115" s="37">
        <f t="shared" si="32"/>
        <v>0</v>
      </c>
      <c r="E115" s="37">
        <f t="shared" si="33"/>
        <v>0</v>
      </c>
      <c r="F115" s="61">
        <f>'[7]РП1кв'!B18</f>
        <v>0</v>
      </c>
      <c r="G115" s="61">
        <f>'[7]РП1кв'!D18</f>
        <v>0</v>
      </c>
      <c r="H115" s="61">
        <f>'[8]РП1кв'!B18</f>
        <v>0</v>
      </c>
      <c r="I115" s="61">
        <f>'[8]РП1кв'!D18</f>
        <v>0</v>
      </c>
      <c r="J115" s="61">
        <f>'[9]РП1кв'!B18</f>
        <v>0</v>
      </c>
      <c r="K115" s="61">
        <f>'[9]РП1кв'!D18</f>
        <v>0</v>
      </c>
      <c r="L115" s="61">
        <f>'[10]РП1кв'!C18</f>
        <v>0</v>
      </c>
      <c r="M115" s="61">
        <f>'[10]РП1кв'!D18</f>
        <v>0</v>
      </c>
      <c r="N115" s="61">
        <f>'[11]РП1кв'!B18</f>
        <v>0</v>
      </c>
      <c r="O115" s="61">
        <f>'[11]РП1кв'!D18</f>
        <v>0</v>
      </c>
      <c r="P115" s="61">
        <f>'[12]РП1кв'!B18</f>
        <v>0</v>
      </c>
      <c r="Q115" s="61">
        <f>'[12]РП1кв'!D18</f>
        <v>0</v>
      </c>
      <c r="R115" s="61">
        <f>'[14]РП1кв'!B18</f>
        <v>0</v>
      </c>
      <c r="S115" s="61">
        <f>'[14]РП1кв'!D18</f>
        <v>0</v>
      </c>
      <c r="T115" s="61">
        <v>0</v>
      </c>
      <c r="U115" s="61">
        <v>0</v>
      </c>
      <c r="V115" s="61">
        <v>0</v>
      </c>
      <c r="W115" s="61">
        <v>0</v>
      </c>
      <c r="X115" s="79" t="s">
        <v>141</v>
      </c>
      <c r="Y115" s="79">
        <v>0</v>
      </c>
    </row>
    <row r="116" spans="1:25" ht="12.75" customHeight="1">
      <c r="A116" s="27" t="s">
        <v>142</v>
      </c>
      <c r="B116" s="88">
        <f t="shared" si="35"/>
        <v>0</v>
      </c>
      <c r="C116" s="88">
        <f t="shared" si="31"/>
        <v>0</v>
      </c>
      <c r="D116" s="37">
        <f t="shared" si="32"/>
        <v>0</v>
      </c>
      <c r="E116" s="37">
        <f t="shared" si="33"/>
        <v>0</v>
      </c>
      <c r="F116" s="61">
        <f>'[7]РП1кв'!B19</f>
        <v>0</v>
      </c>
      <c r="G116" s="61">
        <f>'[7]РП1кв'!D19</f>
        <v>0</v>
      </c>
      <c r="H116" s="61">
        <f>'[8]РП1кв'!B19</f>
        <v>0</v>
      </c>
      <c r="I116" s="61">
        <f>'[8]РП1кв'!D19</f>
        <v>0</v>
      </c>
      <c r="J116" s="61">
        <f>'[9]РП1кв'!B19</f>
        <v>0</v>
      </c>
      <c r="K116" s="61">
        <f>'[9]РП1кв'!D19</f>
        <v>0</v>
      </c>
      <c r="L116" s="61">
        <f>'[10]РП1кв'!C19</f>
        <v>0</v>
      </c>
      <c r="M116" s="61">
        <f>'[10]РП1кв'!D19</f>
        <v>0</v>
      </c>
      <c r="N116" s="61">
        <f>'[11]РП1кв'!B19</f>
        <v>0</v>
      </c>
      <c r="O116" s="61">
        <f>'[11]РП1кв'!D19</f>
        <v>0</v>
      </c>
      <c r="P116" s="61">
        <f>'[12]РП1кв'!B19</f>
        <v>0</v>
      </c>
      <c r="Q116" s="61">
        <f>'[12]РП1кв'!D19</f>
        <v>0</v>
      </c>
      <c r="R116" s="61">
        <f>'[14]РП1кв'!B19</f>
        <v>0</v>
      </c>
      <c r="S116" s="61">
        <f>'[14]РП1кв'!D19</f>
        <v>0</v>
      </c>
      <c r="T116" s="61">
        <v>0</v>
      </c>
      <c r="U116" s="61">
        <v>0</v>
      </c>
      <c r="V116" s="61">
        <v>0</v>
      </c>
      <c r="W116" s="61">
        <v>0</v>
      </c>
      <c r="X116" s="79" t="s">
        <v>142</v>
      </c>
      <c r="Y116" s="79">
        <v>0</v>
      </c>
    </row>
    <row r="117" spans="1:25" ht="12.75" customHeight="1">
      <c r="A117" s="27" t="s">
        <v>143</v>
      </c>
      <c r="B117" s="88">
        <f t="shared" si="35"/>
        <v>0</v>
      </c>
      <c r="C117" s="88">
        <f t="shared" si="31"/>
        <v>0</v>
      </c>
      <c r="D117" s="37">
        <f t="shared" si="32"/>
        <v>0</v>
      </c>
      <c r="E117" s="37">
        <f t="shared" si="33"/>
        <v>0</v>
      </c>
      <c r="F117" s="61">
        <f>'[7]РП1кв'!B20</f>
        <v>0</v>
      </c>
      <c r="G117" s="61">
        <f>'[7]РП1кв'!D20</f>
        <v>0</v>
      </c>
      <c r="H117" s="61">
        <f>'[8]РП1кв'!B20</f>
        <v>0</v>
      </c>
      <c r="I117" s="61">
        <f>'[8]РП1кв'!D20</f>
        <v>0</v>
      </c>
      <c r="J117" s="61">
        <f>'[9]РП1кв'!B20</f>
        <v>0</v>
      </c>
      <c r="K117" s="61">
        <f>'[9]РП1кв'!D20</f>
        <v>0</v>
      </c>
      <c r="L117" s="61">
        <f>'[10]РП1кв'!C20</f>
        <v>0</v>
      </c>
      <c r="M117" s="61">
        <f>'[10]РП1кв'!D20</f>
        <v>0</v>
      </c>
      <c r="N117" s="61">
        <f>'[11]РП1кв'!B20</f>
        <v>0</v>
      </c>
      <c r="O117" s="61">
        <f>'[11]РП1кв'!D20</f>
        <v>0</v>
      </c>
      <c r="P117" s="61">
        <f>'[12]РП1кв'!B20</f>
        <v>0</v>
      </c>
      <c r="Q117" s="61">
        <f>'[12]РП1кв'!D20</f>
        <v>0</v>
      </c>
      <c r="R117" s="61">
        <f>'[14]РП1кв'!B20</f>
        <v>0</v>
      </c>
      <c r="S117" s="61">
        <f>'[14]РП1кв'!D20</f>
        <v>0</v>
      </c>
      <c r="T117" s="61">
        <v>0</v>
      </c>
      <c r="U117" s="61">
        <v>0</v>
      </c>
      <c r="V117" s="61">
        <v>0</v>
      </c>
      <c r="W117" s="61">
        <v>0</v>
      </c>
      <c r="X117" s="79" t="s">
        <v>143</v>
      </c>
      <c r="Y117" s="79">
        <v>0</v>
      </c>
    </row>
    <row r="118" spans="1:25" ht="12.75" customHeight="1">
      <c r="A118" s="27" t="s">
        <v>144</v>
      </c>
      <c r="B118" s="88">
        <f t="shared" si="35"/>
        <v>0</v>
      </c>
      <c r="C118" s="88">
        <f t="shared" si="31"/>
        <v>0</v>
      </c>
      <c r="D118" s="37">
        <f t="shared" si="32"/>
        <v>0</v>
      </c>
      <c r="E118" s="37">
        <f t="shared" si="33"/>
        <v>0</v>
      </c>
      <c r="F118" s="61">
        <f>'[7]РП1кв'!B21</f>
        <v>0</v>
      </c>
      <c r="G118" s="61">
        <f>'[7]РП1кв'!D21</f>
        <v>0</v>
      </c>
      <c r="H118" s="61">
        <f>'[8]РП1кв'!B21</f>
        <v>0</v>
      </c>
      <c r="I118" s="61">
        <f>'[8]РП1кв'!D21</f>
        <v>0</v>
      </c>
      <c r="J118" s="61">
        <f>'[9]РП1кв'!B21</f>
        <v>0</v>
      </c>
      <c r="K118" s="61">
        <f>'[9]РП1кв'!D21</f>
        <v>0</v>
      </c>
      <c r="L118" s="61">
        <f>'[10]РП1кв'!C21</f>
        <v>0</v>
      </c>
      <c r="M118" s="61">
        <f>'[10]РП1кв'!D21</f>
        <v>0</v>
      </c>
      <c r="N118" s="61">
        <f>'[11]РП1кв'!B21</f>
        <v>0</v>
      </c>
      <c r="O118" s="61">
        <f>'[11]РП1кв'!D21</f>
        <v>0</v>
      </c>
      <c r="P118" s="61">
        <f>'[12]РП1кв'!B21</f>
        <v>0</v>
      </c>
      <c r="Q118" s="61">
        <f>'[12]РП1кв'!D21</f>
        <v>0</v>
      </c>
      <c r="R118" s="61">
        <f>'[14]РП1кв'!B21</f>
        <v>0</v>
      </c>
      <c r="S118" s="61">
        <f>'[14]РП1кв'!D21</f>
        <v>0</v>
      </c>
      <c r="T118" s="61">
        <v>0</v>
      </c>
      <c r="U118" s="61">
        <v>0</v>
      </c>
      <c r="V118" s="61">
        <v>0</v>
      </c>
      <c r="W118" s="61">
        <v>0</v>
      </c>
      <c r="X118" s="79" t="s">
        <v>144</v>
      </c>
      <c r="Y118" s="79">
        <v>0</v>
      </c>
    </row>
    <row r="119" spans="1:25" ht="12.75" customHeight="1">
      <c r="A119" s="27" t="s">
        <v>145</v>
      </c>
      <c r="B119" s="88">
        <f t="shared" si="35"/>
        <v>0</v>
      </c>
      <c r="C119" s="88">
        <f t="shared" si="31"/>
        <v>0</v>
      </c>
      <c r="D119" s="37">
        <f t="shared" si="32"/>
        <v>0</v>
      </c>
      <c r="E119" s="37">
        <f t="shared" si="33"/>
        <v>0</v>
      </c>
      <c r="F119" s="61">
        <f>'[7]РП1кв'!B22</f>
        <v>0</v>
      </c>
      <c r="G119" s="61">
        <f>'[7]РП1кв'!D22</f>
        <v>0</v>
      </c>
      <c r="H119" s="61">
        <f>'[8]РП1кв'!B22</f>
        <v>0</v>
      </c>
      <c r="I119" s="61">
        <f>'[8]РП1кв'!D22</f>
        <v>0</v>
      </c>
      <c r="J119" s="61">
        <f>'[9]РП1кв'!B22</f>
        <v>0</v>
      </c>
      <c r="K119" s="61">
        <f>'[9]РП1кв'!D22</f>
        <v>0</v>
      </c>
      <c r="L119" s="61">
        <f>'[10]РП1кв'!C22</f>
        <v>0</v>
      </c>
      <c r="M119" s="61">
        <f>'[10]РП1кв'!D22</f>
        <v>0</v>
      </c>
      <c r="N119" s="61">
        <f>'[11]РП1кв'!B22</f>
        <v>0</v>
      </c>
      <c r="O119" s="61">
        <f>'[11]РП1кв'!D22</f>
        <v>0</v>
      </c>
      <c r="P119" s="61">
        <f>'[12]РП1кв'!B22</f>
        <v>0</v>
      </c>
      <c r="Q119" s="61">
        <f>'[12]РП1кв'!D22</f>
        <v>0</v>
      </c>
      <c r="R119" s="61">
        <f>'[14]РП1кв'!B22</f>
        <v>0</v>
      </c>
      <c r="S119" s="61">
        <f>'[14]РП1кв'!D22</f>
        <v>0</v>
      </c>
      <c r="T119" s="61">
        <v>0</v>
      </c>
      <c r="U119" s="61">
        <v>0</v>
      </c>
      <c r="V119" s="61">
        <v>0</v>
      </c>
      <c r="W119" s="61">
        <v>0</v>
      </c>
      <c r="X119" s="79" t="s">
        <v>145</v>
      </c>
      <c r="Y119" s="79">
        <v>0</v>
      </c>
    </row>
    <row r="120" spans="1:25" s="9" customFormat="1" ht="12.75" customHeight="1">
      <c r="A120" s="27" t="s">
        <v>146</v>
      </c>
      <c r="B120" s="88">
        <f t="shared" si="35"/>
        <v>30000</v>
      </c>
      <c r="C120" s="88">
        <f t="shared" si="31"/>
        <v>81</v>
      </c>
      <c r="D120" s="37">
        <f t="shared" si="32"/>
        <v>30000</v>
      </c>
      <c r="E120" s="37">
        <f t="shared" si="33"/>
        <v>81</v>
      </c>
      <c r="F120" s="61">
        <f>'[7]РП1кв'!B23</f>
        <v>30000</v>
      </c>
      <c r="G120" s="61">
        <f>'[7]РП1кв'!D23</f>
        <v>81</v>
      </c>
      <c r="H120" s="61">
        <f>'[8]РП1кв'!B23</f>
        <v>0</v>
      </c>
      <c r="I120" s="61">
        <f>'[8]РП1кв'!D23</f>
        <v>0</v>
      </c>
      <c r="J120" s="61">
        <f>'[9]РП1кв'!B23</f>
        <v>0</v>
      </c>
      <c r="K120" s="61">
        <f>'[9]РП1кв'!D23</f>
        <v>0</v>
      </c>
      <c r="L120" s="61">
        <f>'[10]РП1кв'!C23</f>
        <v>0</v>
      </c>
      <c r="M120" s="61">
        <f>'[10]РП1кв'!D23</f>
        <v>0</v>
      </c>
      <c r="N120" s="61">
        <f>'[11]РП1кв'!B23</f>
        <v>0</v>
      </c>
      <c r="O120" s="61">
        <f>'[11]РП1кв'!D23</f>
        <v>0</v>
      </c>
      <c r="P120" s="61">
        <f>'[12]РП1кв'!B23</f>
        <v>0</v>
      </c>
      <c r="Q120" s="61">
        <f>'[12]РП1кв'!D23</f>
        <v>0</v>
      </c>
      <c r="R120" s="61">
        <f>'[14]РП1кв'!B23</f>
        <v>0</v>
      </c>
      <c r="S120" s="61">
        <f>'[14]РП1кв'!D23</f>
        <v>0</v>
      </c>
      <c r="T120" s="61">
        <v>0</v>
      </c>
      <c r="U120" s="61">
        <v>0</v>
      </c>
      <c r="V120" s="61">
        <v>0</v>
      </c>
      <c r="W120" s="61">
        <v>0</v>
      </c>
      <c r="X120" s="79" t="s">
        <v>146</v>
      </c>
      <c r="Y120" s="79">
        <v>0</v>
      </c>
    </row>
    <row r="121" spans="1:25" ht="12.75" customHeight="1">
      <c r="A121" s="27" t="s">
        <v>147</v>
      </c>
      <c r="B121" s="88">
        <f t="shared" si="35"/>
        <v>73803</v>
      </c>
      <c r="C121" s="88">
        <f t="shared" si="31"/>
        <v>314169</v>
      </c>
      <c r="D121" s="37">
        <f t="shared" si="32"/>
        <v>73803</v>
      </c>
      <c r="E121" s="37">
        <f t="shared" si="33"/>
        <v>314169</v>
      </c>
      <c r="F121" s="61">
        <f>'[7]РП1кв'!B24</f>
        <v>73803</v>
      </c>
      <c r="G121" s="61">
        <f>'[7]РП1кв'!D24</f>
        <v>313950</v>
      </c>
      <c r="H121" s="61">
        <f>'[8]РП1кв'!B24</f>
        <v>0</v>
      </c>
      <c r="I121" s="61">
        <f>'[8]РП1кв'!D24</f>
        <v>0</v>
      </c>
      <c r="J121" s="61">
        <f>'[9]РП1кв'!B24</f>
        <v>0</v>
      </c>
      <c r="K121" s="61">
        <f>'[9]РП1кв'!D24</f>
        <v>69</v>
      </c>
      <c r="L121" s="61">
        <f>'[10]РП1кв'!C24</f>
        <v>0</v>
      </c>
      <c r="M121" s="61">
        <f>'[10]РП1кв'!D24</f>
        <v>150</v>
      </c>
      <c r="N121" s="61">
        <f>'[11]РП1кв'!B24</f>
        <v>0</v>
      </c>
      <c r="O121" s="61">
        <f>'[11]РП1кв'!D24</f>
        <v>0</v>
      </c>
      <c r="P121" s="61">
        <f>'[12]РП1кв'!B24</f>
        <v>0</v>
      </c>
      <c r="Q121" s="61">
        <f>'[12]РП1кв'!D24</f>
        <v>0</v>
      </c>
      <c r="R121" s="61">
        <f>'[14]РП1кв'!B24</f>
        <v>0</v>
      </c>
      <c r="S121" s="61">
        <f>'[14]РП1кв'!D24</f>
        <v>0</v>
      </c>
      <c r="T121" s="61">
        <v>0</v>
      </c>
      <c r="U121" s="61">
        <v>0</v>
      </c>
      <c r="V121" s="61">
        <v>0</v>
      </c>
      <c r="W121" s="61">
        <v>0</v>
      </c>
      <c r="X121" s="79" t="s">
        <v>147</v>
      </c>
      <c r="Y121" s="79">
        <v>0</v>
      </c>
    </row>
    <row r="122" spans="1:25" ht="12.75" customHeight="1">
      <c r="A122" s="26" t="s">
        <v>148</v>
      </c>
      <c r="B122" s="87">
        <f>F122+H122+J122+L122+N122+P122+R122+T122+V122</f>
        <v>14842255.5</v>
      </c>
      <c r="C122" s="93">
        <f t="shared" si="31"/>
        <v>13692845</v>
      </c>
      <c r="D122" s="37">
        <f t="shared" si="32"/>
        <v>14842255.5</v>
      </c>
      <c r="E122" s="71">
        <f t="shared" si="33"/>
        <v>13692845</v>
      </c>
      <c r="F122" s="48">
        <f>SUM(F123:F125,F136,F150,F164,F169:F171,F184:F186,F188:F192)</f>
        <v>14431286.5</v>
      </c>
      <c r="G122" s="71">
        <f>SUM(G123:G125,G136,G150,G164,G169:G171,G184:G186,G188:G192)</f>
        <v>13646973</v>
      </c>
      <c r="H122" s="48">
        <f>SUM(H123:H125,H136,H150,H164,H169:H171,H184:H186,H188:H192)</f>
        <v>30839</v>
      </c>
      <c r="I122" s="73">
        <f>SUM(I123:I125,I136,I150,I164,I169:I171,I184:I186,I188:I192)</f>
        <v>1691</v>
      </c>
      <c r="J122" s="48">
        <f aca="true" t="shared" si="38" ref="J122:S122">SUM(J123:J125,J136,J150,J164,J169:J171,J184:J186,J188:J192)</f>
        <v>110212</v>
      </c>
      <c r="K122" s="73">
        <f t="shared" si="38"/>
        <v>1151</v>
      </c>
      <c r="L122" s="48">
        <f>SUM(L123:L125,L136,L150,L164,L169:L171,L184:L186,L188:L192)</f>
        <v>198537</v>
      </c>
      <c r="M122" s="71">
        <f t="shared" si="38"/>
        <v>1342</v>
      </c>
      <c r="N122" s="48">
        <f t="shared" si="38"/>
        <v>0</v>
      </c>
      <c r="O122" s="48">
        <f t="shared" si="38"/>
        <v>0</v>
      </c>
      <c r="P122" s="48">
        <f t="shared" si="38"/>
        <v>0</v>
      </c>
      <c r="Q122" s="48">
        <f t="shared" si="38"/>
        <v>0</v>
      </c>
      <c r="R122" s="48">
        <f>SUM(R123:R125,R136,R150,R164,R169:R171,R184:R186,R188:R192)</f>
        <v>71381</v>
      </c>
      <c r="S122" s="73">
        <f t="shared" si="38"/>
        <v>41688</v>
      </c>
      <c r="T122" s="48">
        <f>SUM(T123:T125,T136,T150,T164,T169:T171,T184:T186,T188:T192)</f>
        <v>0</v>
      </c>
      <c r="U122" s="48">
        <f>SUM(U123:U125,U136,U150,U164,U169:U171,U184:U186,U188:U192)</f>
        <v>0</v>
      </c>
      <c r="V122" s="48">
        <f>SUM(V123:V125,V136,V150,V164,V169:V171,V184:V186,V188:V192)</f>
        <v>0</v>
      </c>
      <c r="W122" s="48">
        <f>SUM(W123:W125,W136,W150,W164,W169:W171,W184:W186,W188:W192)</f>
        <v>0</v>
      </c>
      <c r="X122" s="79" t="s">
        <v>148</v>
      </c>
      <c r="Y122" s="79">
        <v>2099242</v>
      </c>
    </row>
    <row r="123" spans="1:25" ht="12.75" customHeight="1">
      <c r="A123" s="27" t="s">
        <v>149</v>
      </c>
      <c r="B123" s="91">
        <f>F123+H123+J123+L123+N123+P123+R123+T123+V123</f>
        <v>3149455</v>
      </c>
      <c r="C123" s="88">
        <f t="shared" si="31"/>
        <v>2265652</v>
      </c>
      <c r="D123" s="37">
        <f t="shared" si="32"/>
        <v>3149455</v>
      </c>
      <c r="E123" s="37">
        <f t="shared" si="33"/>
        <v>2265652</v>
      </c>
      <c r="F123" s="61">
        <f>'[7]РП1кв'!B26</f>
        <v>2994813</v>
      </c>
      <c r="G123" s="61">
        <f>'[7]РП1кв'!D26-323766</f>
        <v>2250127</v>
      </c>
      <c r="H123" s="61">
        <f>'[8]РП1кв'!B26</f>
        <v>13808</v>
      </c>
      <c r="I123" s="61">
        <f>'[8]РП1кв'!D26</f>
        <v>366</v>
      </c>
      <c r="J123" s="61">
        <f>'[9]РП1кв'!B26</f>
        <v>40718</v>
      </c>
      <c r="K123" s="61">
        <f>'[9]РП1кв'!D26</f>
        <v>202</v>
      </c>
      <c r="L123" s="61">
        <f>'[10]РП1кв'!C26</f>
        <v>72972</v>
      </c>
      <c r="M123" s="61">
        <f>'[10]РП1кв'!D26</f>
        <v>257</v>
      </c>
      <c r="N123" s="61">
        <f>'[11]РП1кв'!B26</f>
        <v>0</v>
      </c>
      <c r="O123" s="61">
        <f>'[11]РП1кв'!D26</f>
        <v>0</v>
      </c>
      <c r="P123" s="61">
        <f>'[12]РП1кв'!B26</f>
        <v>0</v>
      </c>
      <c r="Q123" s="61">
        <f>'[12]РП1кв'!D26</f>
        <v>0</v>
      </c>
      <c r="R123" s="61">
        <f>'[14]РП1кв'!C26</f>
        <v>27144</v>
      </c>
      <c r="S123" s="61">
        <f>'[14]РП1кв'!D26</f>
        <v>14700</v>
      </c>
      <c r="T123" s="61">
        <v>0</v>
      </c>
      <c r="U123" s="61">
        <v>0</v>
      </c>
      <c r="V123" s="61">
        <v>0</v>
      </c>
      <c r="W123" s="61">
        <v>0</v>
      </c>
      <c r="X123" s="79" t="s">
        <v>149</v>
      </c>
      <c r="Y123" s="79">
        <v>520981</v>
      </c>
    </row>
    <row r="124" spans="1:25" ht="12.75" customHeight="1">
      <c r="A124" s="27" t="s">
        <v>150</v>
      </c>
      <c r="B124" s="91">
        <f t="shared" si="35"/>
        <v>377936</v>
      </c>
      <c r="C124" s="88">
        <f t="shared" si="31"/>
        <v>271877</v>
      </c>
      <c r="D124" s="37">
        <f t="shared" si="32"/>
        <v>377936</v>
      </c>
      <c r="E124" s="37">
        <f t="shared" si="33"/>
        <v>271877</v>
      </c>
      <c r="F124" s="61">
        <f>'[7]РП1кв'!B27</f>
        <v>359379</v>
      </c>
      <c r="G124" s="61">
        <f>'[7]РП1кв'!D27-38852</f>
        <v>270014</v>
      </c>
      <c r="H124" s="61">
        <f>'[8]РП1кв'!B27</f>
        <v>1657</v>
      </c>
      <c r="I124" s="61">
        <f>'[8]РП1кв'!D27</f>
        <v>44</v>
      </c>
      <c r="J124" s="61">
        <f>'[9]РП1кв'!B27</f>
        <v>4886</v>
      </c>
      <c r="K124" s="61">
        <f>'[9]РП1кв'!D27</f>
        <v>24</v>
      </c>
      <c r="L124" s="61">
        <f>'[10]РП1кв'!C27</f>
        <v>8757</v>
      </c>
      <c r="M124" s="61">
        <f>'[10]РП1кв'!D27</f>
        <v>31</v>
      </c>
      <c r="N124" s="61">
        <f>'[11]РП1кв'!B27</f>
        <v>0</v>
      </c>
      <c r="O124" s="61">
        <f>'[11]РП1кв'!D27</f>
        <v>0</v>
      </c>
      <c r="P124" s="61">
        <f>'[12]РП1кв'!B27</f>
        <v>0</v>
      </c>
      <c r="Q124" s="61">
        <f>'[12]РП1кв'!D27</f>
        <v>0</v>
      </c>
      <c r="R124" s="61">
        <f>'[14]РП1кв'!C27</f>
        <v>3257</v>
      </c>
      <c r="S124" s="61">
        <f>'[14]РП1кв'!D27</f>
        <v>1764</v>
      </c>
      <c r="T124" s="61">
        <v>0</v>
      </c>
      <c r="U124" s="61">
        <v>0</v>
      </c>
      <c r="V124" s="61">
        <v>0</v>
      </c>
      <c r="W124" s="61">
        <v>0</v>
      </c>
      <c r="X124" s="79" t="s">
        <v>150</v>
      </c>
      <c r="Y124" s="79">
        <v>62522</v>
      </c>
    </row>
    <row r="125" spans="1:25" ht="12.75" customHeight="1">
      <c r="A125" s="27" t="s">
        <v>151</v>
      </c>
      <c r="B125" s="91">
        <f>F125+H125+J125+L125+N125+P125+R125+T125+V125</f>
        <v>1137179</v>
      </c>
      <c r="C125" s="88">
        <f>G125+I125+K125+M125+O125+Q125+S125+U125+W125</f>
        <v>669109</v>
      </c>
      <c r="D125" s="37">
        <f>B125-P125</f>
        <v>1137179</v>
      </c>
      <c r="E125" s="37">
        <f t="shared" si="33"/>
        <v>669109</v>
      </c>
      <c r="F125" s="68">
        <f>SUM(F126,F128,F129,F131:F135)</f>
        <v>1125509</v>
      </c>
      <c r="G125" s="68">
        <f>SUM(G126,G128,G129,G131:G135)</f>
        <v>667571</v>
      </c>
      <c r="H125" s="68">
        <f>SUM(H126,H128,H129,H131:H135)</f>
        <v>8681</v>
      </c>
      <c r="I125" s="68">
        <f>SUM(I126,I128,I129,I131:I135)</f>
        <v>797</v>
      </c>
      <c r="J125" s="68">
        <f aca="true" t="shared" si="39" ref="J125:S125">SUM(J126,J128,J129,J131:J135)</f>
        <v>1420</v>
      </c>
      <c r="K125" s="68">
        <f t="shared" si="39"/>
        <v>362</v>
      </c>
      <c r="L125" s="68">
        <f t="shared" si="39"/>
        <v>1569</v>
      </c>
      <c r="M125" s="68">
        <f t="shared" si="39"/>
        <v>379</v>
      </c>
      <c r="N125" s="68">
        <f t="shared" si="39"/>
        <v>0</v>
      </c>
      <c r="O125" s="68">
        <f t="shared" si="39"/>
        <v>0</v>
      </c>
      <c r="P125" s="68">
        <f t="shared" si="39"/>
        <v>0</v>
      </c>
      <c r="Q125" s="68">
        <f t="shared" si="39"/>
        <v>0</v>
      </c>
      <c r="R125" s="68">
        <f t="shared" si="39"/>
        <v>0</v>
      </c>
      <c r="S125" s="68">
        <f t="shared" si="39"/>
        <v>0</v>
      </c>
      <c r="T125" s="69">
        <f>SUM(T126,T128,T129,T131:T135)</f>
        <v>0</v>
      </c>
      <c r="U125" s="68">
        <f>SUM(U126,U128,U129,U131:U135)</f>
        <v>0</v>
      </c>
      <c r="V125" s="68">
        <f>SUM(V126,V128,V129,V131:V135)</f>
        <v>0</v>
      </c>
      <c r="W125" s="68">
        <f>SUM(W126,W128,W129,W131:W135)</f>
        <v>0</v>
      </c>
      <c r="X125" s="79" t="s">
        <v>151</v>
      </c>
      <c r="Y125" s="79">
        <v>0</v>
      </c>
    </row>
    <row r="126" spans="1:26" ht="12.75" customHeight="1">
      <c r="A126" s="27" t="s">
        <v>152</v>
      </c>
      <c r="B126" s="91">
        <f t="shared" si="35"/>
        <v>5000</v>
      </c>
      <c r="C126" s="88">
        <f t="shared" si="31"/>
        <v>26177</v>
      </c>
      <c r="D126" s="37">
        <f t="shared" si="32"/>
        <v>5000</v>
      </c>
      <c r="E126" s="37">
        <f t="shared" si="33"/>
        <v>26177</v>
      </c>
      <c r="F126" s="61">
        <f>'[7]РП1кв'!B29</f>
        <v>5000</v>
      </c>
      <c r="G126" s="61">
        <f>'[7]РП1кв'!D29</f>
        <v>26151</v>
      </c>
      <c r="H126" s="61">
        <f>'[8]РП1кв'!B29</f>
        <v>0</v>
      </c>
      <c r="I126" s="61">
        <f>'[8]РП1кв'!D29</f>
        <v>13</v>
      </c>
      <c r="J126" s="61">
        <f>'[9]РП1кв'!B29</f>
        <v>0</v>
      </c>
      <c r="K126" s="61">
        <f>'[9]РП1кв'!D29</f>
        <v>7</v>
      </c>
      <c r="L126" s="61">
        <f>'[10]РП1кв'!C29</f>
        <v>0</v>
      </c>
      <c r="M126" s="61">
        <f>'[10]РП1кв'!D29</f>
        <v>6</v>
      </c>
      <c r="N126" s="61">
        <f>'[11]РП1кв'!B29</f>
        <v>0</v>
      </c>
      <c r="O126" s="61">
        <f>'[11]РП1кв'!D29</f>
        <v>0</v>
      </c>
      <c r="P126" s="61">
        <f>'[12]РП1кв'!B29</f>
        <v>0</v>
      </c>
      <c r="Q126" s="61">
        <f>'[12]РП1кв'!D29</f>
        <v>0</v>
      </c>
      <c r="R126" s="61">
        <f>'[14]РП1кв'!B29</f>
        <v>0</v>
      </c>
      <c r="S126" s="61">
        <f>'[14]РП1кв'!D29</f>
        <v>0</v>
      </c>
      <c r="T126" s="61">
        <v>0</v>
      </c>
      <c r="U126" s="61">
        <v>0</v>
      </c>
      <c r="V126" s="61">
        <v>0</v>
      </c>
      <c r="W126" s="61">
        <v>0</v>
      </c>
      <c r="X126" s="79" t="s">
        <v>152</v>
      </c>
      <c r="Y126" s="79">
        <v>0</v>
      </c>
      <c r="Z126" s="2">
        <v>0</v>
      </c>
    </row>
    <row r="127" spans="1:25" ht="12.75" customHeight="1">
      <c r="A127" s="27" t="s">
        <v>153</v>
      </c>
      <c r="B127" s="91">
        <f t="shared" si="35"/>
        <v>0</v>
      </c>
      <c r="C127" s="88">
        <f t="shared" si="31"/>
        <v>26161</v>
      </c>
      <c r="D127" s="37">
        <f t="shared" si="32"/>
        <v>0</v>
      </c>
      <c r="E127" s="37">
        <f t="shared" si="33"/>
        <v>26161</v>
      </c>
      <c r="F127" s="61">
        <f>'[7]РП1кв'!B30</f>
        <v>0</v>
      </c>
      <c r="G127" s="61">
        <f>'[7]РП1кв'!D30</f>
        <v>26135</v>
      </c>
      <c r="H127" s="61">
        <f>'[8]РП1кв'!B30</f>
        <v>0</v>
      </c>
      <c r="I127" s="61">
        <f>'[8]РП1кв'!D30</f>
        <v>13</v>
      </c>
      <c r="J127" s="61">
        <f>'[9]РП1кв'!B30</f>
        <v>0</v>
      </c>
      <c r="K127" s="61">
        <f>'[9]РП1кв'!D30</f>
        <v>7</v>
      </c>
      <c r="L127" s="61">
        <f>'[10]РП1кв'!C30</f>
        <v>0</v>
      </c>
      <c r="M127" s="61">
        <f>'[10]РП1кв'!D30</f>
        <v>6</v>
      </c>
      <c r="N127" s="61">
        <f>'[11]РП1кв'!B30</f>
        <v>0</v>
      </c>
      <c r="O127" s="61">
        <f>'[11]РП1кв'!D30</f>
        <v>0</v>
      </c>
      <c r="P127" s="61">
        <f>'[12]РП1кв'!B30</f>
        <v>0</v>
      </c>
      <c r="Q127" s="61">
        <f>'[12]РП1кв'!D30</f>
        <v>0</v>
      </c>
      <c r="R127" s="61">
        <f>'[14]РП1кв'!B30</f>
        <v>0</v>
      </c>
      <c r="S127" s="61">
        <f>'[14]РП1кв'!D30</f>
        <v>0</v>
      </c>
      <c r="T127" s="61">
        <v>0</v>
      </c>
      <c r="U127" s="61">
        <v>0</v>
      </c>
      <c r="V127" s="61">
        <v>0</v>
      </c>
      <c r="W127" s="61">
        <v>0</v>
      </c>
      <c r="X127" s="79" t="s">
        <v>153</v>
      </c>
      <c r="Y127" s="79">
        <v>0</v>
      </c>
    </row>
    <row r="128" spans="1:25" ht="12.75" customHeight="1">
      <c r="A128" s="27" t="s">
        <v>154</v>
      </c>
      <c r="B128" s="91">
        <f t="shared" si="35"/>
        <v>0</v>
      </c>
      <c r="C128" s="88">
        <f t="shared" si="31"/>
        <v>14745</v>
      </c>
      <c r="D128" s="37">
        <f t="shared" si="32"/>
        <v>0</v>
      </c>
      <c r="E128" s="37">
        <f t="shared" si="33"/>
        <v>14745</v>
      </c>
      <c r="F128" s="61">
        <f>'[7]РП1кв'!B31</f>
        <v>0</v>
      </c>
      <c r="G128" s="61">
        <f>'[7]РП1кв'!D31</f>
        <v>14745</v>
      </c>
      <c r="H128" s="61">
        <f>'[8]РП1кв'!B31</f>
        <v>0</v>
      </c>
      <c r="I128" s="61">
        <f>'[8]РП1кв'!D31</f>
        <v>0</v>
      </c>
      <c r="J128" s="61">
        <f>'[9]РП1кв'!B31</f>
        <v>0</v>
      </c>
      <c r="K128" s="61">
        <f>'[9]РП1кв'!D31</f>
        <v>0</v>
      </c>
      <c r="L128" s="61">
        <f>'[10]РП1кв'!C31</f>
        <v>0</v>
      </c>
      <c r="M128" s="61">
        <f>'[10]РП1кв'!D31</f>
        <v>0</v>
      </c>
      <c r="N128" s="61">
        <f>'[11]РП1кв'!B31</f>
        <v>0</v>
      </c>
      <c r="O128" s="61">
        <f>'[11]РП1кв'!D31</f>
        <v>0</v>
      </c>
      <c r="P128" s="61">
        <f>'[12]РП1кв'!B31</f>
        <v>0</v>
      </c>
      <c r="Q128" s="61">
        <f>'[12]РП1кв'!D31</f>
        <v>0</v>
      </c>
      <c r="R128" s="61">
        <f>'[14]РП1кв'!B31</f>
        <v>0</v>
      </c>
      <c r="S128" s="61">
        <f>'[14]РП1кв'!D31</f>
        <v>0</v>
      </c>
      <c r="T128" s="61">
        <f>'[7]РП1кв'!B31</f>
        <v>0</v>
      </c>
      <c r="U128" s="61">
        <v>0</v>
      </c>
      <c r="V128" s="61">
        <v>0</v>
      </c>
      <c r="W128" s="61">
        <v>0</v>
      </c>
      <c r="X128" s="79" t="s">
        <v>154</v>
      </c>
      <c r="Y128" s="79">
        <v>0</v>
      </c>
    </row>
    <row r="129" spans="1:25" ht="12.75" customHeight="1">
      <c r="A129" s="27" t="s">
        <v>155</v>
      </c>
      <c r="B129" s="88">
        <f t="shared" si="35"/>
        <v>167601</v>
      </c>
      <c r="C129" s="88">
        <f t="shared" si="31"/>
        <v>192256</v>
      </c>
      <c r="D129" s="37">
        <f t="shared" si="32"/>
        <v>167601</v>
      </c>
      <c r="E129" s="37">
        <f t="shared" si="33"/>
        <v>192256</v>
      </c>
      <c r="F129" s="61">
        <f>'[7]РП1кв'!B32</f>
        <v>167601</v>
      </c>
      <c r="G129" s="61">
        <f>'[7]РП1кв'!D32</f>
        <v>191860</v>
      </c>
      <c r="H129" s="61">
        <f>'[8]РП1кв'!B32</f>
        <v>0</v>
      </c>
      <c r="I129" s="61">
        <f>'[8]РП1кв'!D32</f>
        <v>205</v>
      </c>
      <c r="J129" s="61">
        <f>'[9]РП1кв'!B32</f>
        <v>0</v>
      </c>
      <c r="K129" s="61">
        <f>'[9]РП1кв'!D32</f>
        <v>93</v>
      </c>
      <c r="L129" s="61">
        <f>'[10]РП1кв'!C32</f>
        <v>0</v>
      </c>
      <c r="M129" s="61">
        <f>'[10]РП1кв'!D32</f>
        <v>98</v>
      </c>
      <c r="N129" s="61">
        <f>'[11]РП1кв'!B32</f>
        <v>0</v>
      </c>
      <c r="O129" s="61">
        <f>'[11]РП1кв'!D32</f>
        <v>0</v>
      </c>
      <c r="P129" s="61">
        <f>'[12]РП1кв'!B32</f>
        <v>0</v>
      </c>
      <c r="Q129" s="61">
        <f>'[12]РП1кв'!D32</f>
        <v>0</v>
      </c>
      <c r="R129" s="61">
        <f>'[14]РП1кв'!B32</f>
        <v>0</v>
      </c>
      <c r="S129" s="61">
        <f>'[14]РП1кв'!D32</f>
        <v>0</v>
      </c>
      <c r="T129" s="61">
        <v>0</v>
      </c>
      <c r="U129" s="61">
        <v>0</v>
      </c>
      <c r="V129" s="61">
        <v>0</v>
      </c>
      <c r="W129" s="61">
        <v>0</v>
      </c>
      <c r="X129" s="79" t="s">
        <v>155</v>
      </c>
      <c r="Y129" s="79">
        <v>0</v>
      </c>
    </row>
    <row r="130" spans="1:25" ht="12.75" customHeight="1">
      <c r="A130" s="27" t="s">
        <v>156</v>
      </c>
      <c r="B130" s="88">
        <f t="shared" si="35"/>
        <v>0</v>
      </c>
      <c r="C130" s="88">
        <f t="shared" si="31"/>
        <v>0</v>
      </c>
      <c r="D130" s="37">
        <f t="shared" si="32"/>
        <v>0</v>
      </c>
      <c r="E130" s="37">
        <f t="shared" si="33"/>
        <v>0</v>
      </c>
      <c r="F130" s="61">
        <v>0</v>
      </c>
      <c r="G130" s="61">
        <v>0</v>
      </c>
      <c r="H130" s="61">
        <f>'[8]РП1кв'!B33</f>
        <v>0</v>
      </c>
      <c r="I130" s="61">
        <f>'[8]РП1кв'!D33</f>
        <v>0</v>
      </c>
      <c r="J130" s="61">
        <f>'[9]РП1кв'!B33</f>
        <v>0</v>
      </c>
      <c r="K130" s="61">
        <f>'[9]РП1кв'!D33</f>
        <v>0</v>
      </c>
      <c r="L130" s="61">
        <f>'[10]РП1кв'!C33</f>
        <v>0</v>
      </c>
      <c r="M130" s="61">
        <f>'[10]РП1кв'!D33</f>
        <v>0</v>
      </c>
      <c r="N130" s="61">
        <f>'[11]РП1кв'!B33</f>
        <v>0</v>
      </c>
      <c r="O130" s="61">
        <f>'[11]РП1кв'!D33</f>
        <v>0</v>
      </c>
      <c r="P130" s="61">
        <f>'[12]РП1кв'!B33</f>
        <v>0</v>
      </c>
      <c r="Q130" s="61">
        <f>'[12]РП1кв'!D33</f>
        <v>0</v>
      </c>
      <c r="R130" s="61">
        <f>'[14]РП1кв'!B33</f>
        <v>0</v>
      </c>
      <c r="S130" s="61">
        <f>'[14]РП1кв'!D33</f>
        <v>0</v>
      </c>
      <c r="T130" s="61">
        <f>'[7]РП1кв'!B33</f>
        <v>0</v>
      </c>
      <c r="U130" s="61">
        <v>0</v>
      </c>
      <c r="V130" s="61">
        <v>0</v>
      </c>
      <c r="W130" s="61">
        <v>0</v>
      </c>
      <c r="X130" s="79" t="s">
        <v>156</v>
      </c>
      <c r="Y130" s="79">
        <v>0</v>
      </c>
    </row>
    <row r="131" spans="1:25" ht="12.75" customHeight="1">
      <c r="A131" s="27" t="s">
        <v>157</v>
      </c>
      <c r="B131" s="88">
        <f t="shared" si="35"/>
        <v>0</v>
      </c>
      <c r="C131" s="88">
        <f t="shared" si="31"/>
        <v>0</v>
      </c>
      <c r="D131" s="37">
        <f t="shared" si="32"/>
        <v>0</v>
      </c>
      <c r="E131" s="37">
        <f t="shared" si="33"/>
        <v>0</v>
      </c>
      <c r="F131" s="61">
        <v>0</v>
      </c>
      <c r="G131" s="61">
        <v>0</v>
      </c>
      <c r="H131" s="61">
        <f>'[8]РП1кв'!B34</f>
        <v>0</v>
      </c>
      <c r="I131" s="61">
        <f>'[8]РП1кв'!D34</f>
        <v>0</v>
      </c>
      <c r="J131" s="61">
        <f>'[9]РП1кв'!B34</f>
        <v>0</v>
      </c>
      <c r="K131" s="61">
        <f>'[9]РП1кв'!D34</f>
        <v>0</v>
      </c>
      <c r="L131" s="61">
        <f>'[10]РП1кв'!C34</f>
        <v>0</v>
      </c>
      <c r="M131" s="61">
        <f>'[10]РП1кв'!D34</f>
        <v>0</v>
      </c>
      <c r="N131" s="61">
        <f>'[11]РП1кв'!B34</f>
        <v>0</v>
      </c>
      <c r="O131" s="61">
        <f>'[11]РП1кв'!D34</f>
        <v>0</v>
      </c>
      <c r="P131" s="61">
        <f>'[12]РП1кв'!B34</f>
        <v>0</v>
      </c>
      <c r="Q131" s="61">
        <f>'[12]РП1кв'!D34</f>
        <v>0</v>
      </c>
      <c r="R131" s="61">
        <f>'[14]РП1кв'!B34</f>
        <v>0</v>
      </c>
      <c r="S131" s="61">
        <f>'[14]РП1кв'!D34</f>
        <v>0</v>
      </c>
      <c r="T131" s="61">
        <f>'[7]РП1кв'!B34</f>
        <v>0</v>
      </c>
      <c r="U131" s="61">
        <v>0</v>
      </c>
      <c r="V131" s="61">
        <v>0</v>
      </c>
      <c r="W131" s="61">
        <v>0</v>
      </c>
      <c r="X131" s="79" t="s">
        <v>157</v>
      </c>
      <c r="Y131" s="79">
        <v>0</v>
      </c>
    </row>
    <row r="132" spans="1:25" ht="12.75" customHeight="1">
      <c r="A132" s="27" t="s">
        <v>158</v>
      </c>
      <c r="B132" s="88">
        <f t="shared" si="35"/>
        <v>807160</v>
      </c>
      <c r="C132" s="88">
        <f t="shared" si="31"/>
        <v>359892</v>
      </c>
      <c r="D132" s="37">
        <f t="shared" si="32"/>
        <v>807160</v>
      </c>
      <c r="E132" s="37">
        <f t="shared" si="33"/>
        <v>359892</v>
      </c>
      <c r="F132" s="61">
        <f>'[7]РП1кв'!B35</f>
        <v>796740</v>
      </c>
      <c r="G132" s="61">
        <f>'[7]РП1кв'!D35</f>
        <v>358968</v>
      </c>
      <c r="H132" s="61">
        <f>'[8]РП1кв'!B35</f>
        <v>7751</v>
      </c>
      <c r="I132" s="61">
        <f>'[8]РП1кв'!D35</f>
        <v>479</v>
      </c>
      <c r="J132" s="61">
        <f>'[9]РП1кв'!B35</f>
        <v>1268</v>
      </c>
      <c r="K132" s="61">
        <f>'[9]РП1кв'!D35</f>
        <v>217</v>
      </c>
      <c r="L132" s="61">
        <f>'[10]РП1кв'!C35</f>
        <v>1401</v>
      </c>
      <c r="M132" s="61">
        <f>'[10]РП1кв'!D35</f>
        <v>228</v>
      </c>
      <c r="N132" s="61">
        <f>'[11]РП1кв'!B35</f>
        <v>0</v>
      </c>
      <c r="O132" s="61">
        <f>'[11]РП1кв'!D35</f>
        <v>0</v>
      </c>
      <c r="P132" s="61">
        <f>'[12]РП1кв'!B35</f>
        <v>0</v>
      </c>
      <c r="Q132" s="61">
        <f>'[12]РП1кв'!D35</f>
        <v>0</v>
      </c>
      <c r="R132" s="61">
        <f>'[14]РП1кв'!B35</f>
        <v>0</v>
      </c>
      <c r="S132" s="61">
        <f>'[14]РП1кв'!D35</f>
        <v>0</v>
      </c>
      <c r="T132" s="61">
        <v>0</v>
      </c>
      <c r="U132" s="61">
        <v>0</v>
      </c>
      <c r="V132" s="61">
        <v>0</v>
      </c>
      <c r="W132" s="61">
        <v>0</v>
      </c>
      <c r="X132" s="79" t="s">
        <v>158</v>
      </c>
      <c r="Y132" s="79">
        <v>0</v>
      </c>
    </row>
    <row r="133" spans="1:25" ht="12.75" customHeight="1">
      <c r="A133" s="27" t="s">
        <v>159</v>
      </c>
      <c r="B133" s="88">
        <f t="shared" si="35"/>
        <v>96859</v>
      </c>
      <c r="C133" s="88">
        <f t="shared" si="31"/>
        <v>43187</v>
      </c>
      <c r="D133" s="37">
        <f t="shared" si="32"/>
        <v>96859</v>
      </c>
      <c r="E133" s="37">
        <f t="shared" si="33"/>
        <v>43187</v>
      </c>
      <c r="F133" s="61">
        <f>'[7]РП1кв'!B36</f>
        <v>95609</v>
      </c>
      <c r="G133" s="61">
        <f>'[7]РП1кв'!D36</f>
        <v>43077</v>
      </c>
      <c r="H133" s="61">
        <f>'[8]РП1кв'!B36</f>
        <v>930</v>
      </c>
      <c r="I133" s="61">
        <f>'[8]РП1кв'!D36</f>
        <v>57</v>
      </c>
      <c r="J133" s="61">
        <f>'[9]РП1кв'!B36</f>
        <v>152</v>
      </c>
      <c r="K133" s="61">
        <f>'[9]РП1кв'!D36</f>
        <v>26</v>
      </c>
      <c r="L133" s="61">
        <f>'[10]РП1кв'!C36</f>
        <v>168</v>
      </c>
      <c r="M133" s="61">
        <f>'[10]РП1кв'!D36</f>
        <v>27</v>
      </c>
      <c r="N133" s="61">
        <f>'[11]РП1кв'!B36</f>
        <v>0</v>
      </c>
      <c r="O133" s="61">
        <f>'[11]РП1кв'!D36</f>
        <v>0</v>
      </c>
      <c r="P133" s="61">
        <f>'[12]РП1кв'!B36</f>
        <v>0</v>
      </c>
      <c r="Q133" s="61">
        <f>'[12]РП1кв'!D36</f>
        <v>0</v>
      </c>
      <c r="R133" s="61">
        <f>'[14]РП1кв'!B36</f>
        <v>0</v>
      </c>
      <c r="S133" s="61">
        <f>'[14]РП1кв'!D36</f>
        <v>0</v>
      </c>
      <c r="T133" s="61">
        <v>0</v>
      </c>
      <c r="U133" s="61">
        <v>0</v>
      </c>
      <c r="V133" s="61">
        <v>0</v>
      </c>
      <c r="W133" s="61">
        <v>0</v>
      </c>
      <c r="X133" s="79" t="s">
        <v>159</v>
      </c>
      <c r="Y133" s="79">
        <v>0</v>
      </c>
    </row>
    <row r="134" spans="1:25" ht="12.75" customHeight="1">
      <c r="A134" s="27" t="s">
        <v>160</v>
      </c>
      <c r="B134" s="88">
        <f t="shared" si="35"/>
        <v>60559</v>
      </c>
      <c r="C134" s="88">
        <f t="shared" si="31"/>
        <v>31802</v>
      </c>
      <c r="D134" s="37">
        <f t="shared" si="32"/>
        <v>60559</v>
      </c>
      <c r="E134" s="37">
        <f t="shared" si="33"/>
        <v>31802</v>
      </c>
      <c r="F134" s="61">
        <f>'[7]РП1кв'!B37</f>
        <v>60559</v>
      </c>
      <c r="G134" s="61">
        <f>'[7]РП1кв'!D37</f>
        <v>31729</v>
      </c>
      <c r="H134" s="61">
        <f>'[8]РП1кв'!B37</f>
        <v>0</v>
      </c>
      <c r="I134" s="61">
        <f>'[8]РП1кв'!D37</f>
        <v>38</v>
      </c>
      <c r="J134" s="61">
        <f>'[9]РП1кв'!B37</f>
        <v>0</v>
      </c>
      <c r="K134" s="61">
        <f>'[9]РП1кв'!D37</f>
        <v>17</v>
      </c>
      <c r="L134" s="61">
        <f>'[10]РП1кв'!C37</f>
        <v>0</v>
      </c>
      <c r="M134" s="61">
        <f>'[10]РП1кв'!D37</f>
        <v>18</v>
      </c>
      <c r="N134" s="61">
        <f>'[11]РП1кв'!B37</f>
        <v>0</v>
      </c>
      <c r="O134" s="61">
        <f>'[11]РП1кв'!D37</f>
        <v>0</v>
      </c>
      <c r="P134" s="61">
        <f>'[12]РП1кв'!B37</f>
        <v>0</v>
      </c>
      <c r="Q134" s="61">
        <f>'[12]РП1кв'!D37</f>
        <v>0</v>
      </c>
      <c r="R134" s="61">
        <f>'[14]РП1кв'!B37</f>
        <v>0</v>
      </c>
      <c r="S134" s="61">
        <f>'[14]РП1кв'!D37</f>
        <v>0</v>
      </c>
      <c r="T134" s="61">
        <v>0</v>
      </c>
      <c r="U134" s="61">
        <v>0</v>
      </c>
      <c r="V134" s="61">
        <v>0</v>
      </c>
      <c r="W134" s="61">
        <v>0</v>
      </c>
      <c r="X134" s="79" t="s">
        <v>160</v>
      </c>
      <c r="Y134" s="79">
        <v>0</v>
      </c>
    </row>
    <row r="135" spans="1:25" ht="12.75" customHeight="1">
      <c r="A135" s="27" t="s">
        <v>161</v>
      </c>
      <c r="B135" s="88">
        <f t="shared" si="35"/>
        <v>0</v>
      </c>
      <c r="C135" s="88">
        <f t="shared" si="31"/>
        <v>1050</v>
      </c>
      <c r="D135" s="37">
        <f t="shared" si="32"/>
        <v>0</v>
      </c>
      <c r="E135" s="37">
        <f t="shared" si="33"/>
        <v>1050</v>
      </c>
      <c r="F135" s="61">
        <v>0</v>
      </c>
      <c r="G135" s="61">
        <f>'[7]РП1кв'!D38</f>
        <v>1041</v>
      </c>
      <c r="H135" s="61">
        <f>'[8]РП1кв'!B38</f>
        <v>0</v>
      </c>
      <c r="I135" s="61">
        <f>'[8]РП1кв'!D38</f>
        <v>5</v>
      </c>
      <c r="J135" s="61">
        <f>'[9]РП1кв'!B38</f>
        <v>0</v>
      </c>
      <c r="K135" s="61">
        <f>'[9]РП1кв'!D38</f>
        <v>2</v>
      </c>
      <c r="L135" s="61">
        <f>'[10]РП1кв'!C38</f>
        <v>0</v>
      </c>
      <c r="M135" s="61">
        <f>'[10]РП1кв'!D38</f>
        <v>2</v>
      </c>
      <c r="N135" s="61">
        <f>'[11]РП1кв'!B38</f>
        <v>0</v>
      </c>
      <c r="O135" s="61">
        <f>'[11]РП1кв'!D38</f>
        <v>0</v>
      </c>
      <c r="P135" s="61">
        <f>'[12]РП1кв'!B38</f>
        <v>0</v>
      </c>
      <c r="Q135" s="61">
        <f>'[12]РП1кв'!D38</f>
        <v>0</v>
      </c>
      <c r="R135" s="61">
        <f>'[14]РП1кв'!B38</f>
        <v>0</v>
      </c>
      <c r="S135" s="61">
        <f>'[14]РП1кв'!D38</f>
        <v>0</v>
      </c>
      <c r="T135" s="61">
        <f>'[7]РП1кв'!B38</f>
        <v>0</v>
      </c>
      <c r="U135" s="61">
        <v>0</v>
      </c>
      <c r="V135" s="61">
        <v>0</v>
      </c>
      <c r="W135" s="61">
        <v>0</v>
      </c>
      <c r="X135" s="79" t="s">
        <v>161</v>
      </c>
      <c r="Y135" s="79">
        <v>0</v>
      </c>
    </row>
    <row r="136" spans="1:25" ht="12.75" customHeight="1">
      <c r="A136" s="27" t="s">
        <v>162</v>
      </c>
      <c r="B136" s="88">
        <f t="shared" si="35"/>
        <v>3831562.499999999</v>
      </c>
      <c r="C136" s="88">
        <f t="shared" si="31"/>
        <v>3097746</v>
      </c>
      <c r="D136" s="37">
        <f t="shared" si="32"/>
        <v>3831562.499999999</v>
      </c>
      <c r="E136" s="37">
        <f t="shared" si="33"/>
        <v>3097746</v>
      </c>
      <c r="F136" s="60">
        <f>SUM(F137,F139,F140,F142:F149)</f>
        <v>3686829.499999999</v>
      </c>
      <c r="G136" s="60">
        <f>SUM(G137,G139,G140,G142:G149)</f>
        <v>3081386</v>
      </c>
      <c r="H136" s="60">
        <f>SUM(H137,H139,H140,H142:H149)</f>
        <v>3386</v>
      </c>
      <c r="I136" s="60">
        <f>SUM(I137,I139,I140,I142:I149)</f>
        <v>0</v>
      </c>
      <c r="J136" s="60">
        <f aca="true" t="shared" si="40" ref="J136:S136">SUM(J137,J139,J140,J142:J149)</f>
        <v>41096</v>
      </c>
      <c r="K136" s="60">
        <f t="shared" si="40"/>
        <v>326</v>
      </c>
      <c r="L136" s="60">
        <f t="shared" si="40"/>
        <v>75172</v>
      </c>
      <c r="M136" s="60">
        <f t="shared" si="40"/>
        <v>410</v>
      </c>
      <c r="N136" s="60">
        <f t="shared" si="40"/>
        <v>0</v>
      </c>
      <c r="O136" s="60">
        <f t="shared" si="40"/>
        <v>0</v>
      </c>
      <c r="P136" s="60">
        <f t="shared" si="40"/>
        <v>0</v>
      </c>
      <c r="Q136" s="60">
        <f t="shared" si="40"/>
        <v>0</v>
      </c>
      <c r="R136" s="60">
        <f>SUM(R137,R139,R140,R142:R149)</f>
        <v>25079</v>
      </c>
      <c r="S136" s="60">
        <f t="shared" si="40"/>
        <v>15624</v>
      </c>
      <c r="T136" s="60">
        <f>SUM(T137,T139,T140,T142:T149)</f>
        <v>0</v>
      </c>
      <c r="U136" s="60">
        <f>SUM(U137,U139,U140,U142:U149)</f>
        <v>0</v>
      </c>
      <c r="V136" s="60">
        <f>SUM(V137,V139,V140,V142:V149)</f>
        <v>0</v>
      </c>
      <c r="W136" s="60">
        <f>SUM(W137,W139,W140,W142:W149)</f>
        <v>0</v>
      </c>
      <c r="X136" s="79" t="s">
        <v>162</v>
      </c>
      <c r="Y136" s="79">
        <v>708523.9999999999</v>
      </c>
    </row>
    <row r="137" spans="1:25" ht="12.75" customHeight="1">
      <c r="A137" s="27" t="s">
        <v>152</v>
      </c>
      <c r="B137" s="88">
        <f t="shared" si="35"/>
        <v>0</v>
      </c>
      <c r="C137" s="88">
        <f t="shared" si="31"/>
        <v>5758</v>
      </c>
      <c r="D137" s="37">
        <f t="shared" si="32"/>
        <v>0</v>
      </c>
      <c r="E137" s="37">
        <f t="shared" si="33"/>
        <v>5758</v>
      </c>
      <c r="F137" s="61">
        <f>'[7]РП1кв'!B40</f>
        <v>0</v>
      </c>
      <c r="G137" s="61">
        <f>'[7]РП1кв'!D40</f>
        <v>5754</v>
      </c>
      <c r="H137" s="61">
        <f>'[8]РП1кв'!B40</f>
        <v>0</v>
      </c>
      <c r="I137" s="61">
        <f>'[8]РП1кв'!D40</f>
        <v>0</v>
      </c>
      <c r="J137" s="61">
        <f>'[9]РП1кв'!B40</f>
        <v>0</v>
      </c>
      <c r="K137" s="61">
        <f>'[9]РП1кв'!D40</f>
        <v>2</v>
      </c>
      <c r="L137" s="61">
        <f>'[10]РП1кв'!B40</f>
        <v>0</v>
      </c>
      <c r="M137" s="61">
        <f>'[10]РП1кв'!D40</f>
        <v>2</v>
      </c>
      <c r="N137" s="61">
        <f>'[11]РП1кв'!B40</f>
        <v>0</v>
      </c>
      <c r="O137" s="61">
        <f>'[11]РП1кв'!D40</f>
        <v>0</v>
      </c>
      <c r="P137" s="61">
        <f>'[12]РП1кв'!B40</f>
        <v>0</v>
      </c>
      <c r="Q137" s="61">
        <f>'[12]РП1кв'!D40</f>
        <v>0</v>
      </c>
      <c r="R137" s="61">
        <f>'[14]РП1кв'!C40</f>
        <v>0</v>
      </c>
      <c r="S137" s="61">
        <f>'[14]РП1кв'!D40</f>
        <v>0</v>
      </c>
      <c r="T137" s="61">
        <v>0</v>
      </c>
      <c r="U137" s="61">
        <v>0</v>
      </c>
      <c r="V137" s="61">
        <v>0</v>
      </c>
      <c r="W137" s="61">
        <v>0</v>
      </c>
      <c r="X137" s="79" t="s">
        <v>152</v>
      </c>
      <c r="Y137" s="79">
        <v>0</v>
      </c>
    </row>
    <row r="138" spans="1:25" ht="12.75" customHeight="1">
      <c r="A138" s="27" t="s">
        <v>153</v>
      </c>
      <c r="B138" s="88">
        <f t="shared" si="35"/>
        <v>0</v>
      </c>
      <c r="C138" s="88">
        <f t="shared" si="31"/>
        <v>0</v>
      </c>
      <c r="D138" s="37">
        <f t="shared" si="32"/>
        <v>0</v>
      </c>
      <c r="E138" s="37">
        <f t="shared" si="33"/>
        <v>0</v>
      </c>
      <c r="F138" s="61">
        <f>'[7]РП1кв'!B41</f>
        <v>0</v>
      </c>
      <c r="G138" s="61">
        <f>'[7]РП1кв'!D41</f>
        <v>0</v>
      </c>
      <c r="H138" s="61">
        <f>'[8]РП1кв'!B41</f>
        <v>0</v>
      </c>
      <c r="I138" s="61">
        <f>'[8]РП1кв'!D41</f>
        <v>0</v>
      </c>
      <c r="J138" s="61">
        <f>'[9]РП1кв'!B41</f>
        <v>0</v>
      </c>
      <c r="K138" s="61">
        <f>'[9]РП1кв'!D41</f>
        <v>0</v>
      </c>
      <c r="L138" s="61">
        <f>'[10]РП1кв'!B41</f>
        <v>0</v>
      </c>
      <c r="M138" s="61">
        <f>'[10]РП1кв'!D41</f>
        <v>0</v>
      </c>
      <c r="N138" s="61">
        <f>'[11]РП1кв'!B41</f>
        <v>0</v>
      </c>
      <c r="O138" s="61">
        <f>'[11]РП1кв'!D41</f>
        <v>0</v>
      </c>
      <c r="P138" s="61">
        <f>'[12]РП1кв'!B41</f>
        <v>0</v>
      </c>
      <c r="Q138" s="61">
        <f>'[12]РП1кв'!D41</f>
        <v>0</v>
      </c>
      <c r="R138" s="61">
        <f>'[14]РП1кв'!C41</f>
        <v>0</v>
      </c>
      <c r="S138" s="61">
        <f>'[14]РП1кв'!D41</f>
        <v>0</v>
      </c>
      <c r="T138" s="61">
        <v>0</v>
      </c>
      <c r="U138" s="61">
        <v>0</v>
      </c>
      <c r="V138" s="61">
        <v>0</v>
      </c>
      <c r="W138" s="61">
        <v>0</v>
      </c>
      <c r="X138" s="79" t="s">
        <v>153</v>
      </c>
      <c r="Y138" s="79">
        <v>0</v>
      </c>
    </row>
    <row r="139" spans="1:25" ht="12.75" customHeight="1">
      <c r="A139" s="27" t="s">
        <v>154</v>
      </c>
      <c r="B139" s="88">
        <f t="shared" si="35"/>
        <v>0</v>
      </c>
      <c r="C139" s="88">
        <f t="shared" si="31"/>
        <v>0</v>
      </c>
      <c r="D139" s="37">
        <f t="shared" si="32"/>
        <v>0</v>
      </c>
      <c r="E139" s="37">
        <f t="shared" si="33"/>
        <v>0</v>
      </c>
      <c r="F139" s="61">
        <f>'[7]РП1кв'!B42</f>
        <v>0</v>
      </c>
      <c r="G139" s="61">
        <f>'[7]РП1кв'!D42</f>
        <v>0</v>
      </c>
      <c r="H139" s="61">
        <f>'[8]РП1кв'!B42</f>
        <v>0</v>
      </c>
      <c r="I139" s="61">
        <f>'[8]РП1кв'!D42</f>
        <v>0</v>
      </c>
      <c r="J139" s="61">
        <f>'[9]РП1кв'!B42</f>
        <v>0</v>
      </c>
      <c r="K139" s="61">
        <f>'[9]РП1кв'!D42</f>
        <v>0</v>
      </c>
      <c r="L139" s="61">
        <f>'[10]РП1кв'!B42</f>
        <v>0</v>
      </c>
      <c r="M139" s="61">
        <f>'[10]РП1кв'!D42</f>
        <v>0</v>
      </c>
      <c r="N139" s="61">
        <f>'[11]РП1кв'!B42</f>
        <v>0</v>
      </c>
      <c r="O139" s="61">
        <f>'[11]РП1кв'!D42</f>
        <v>0</v>
      </c>
      <c r="P139" s="61">
        <f>'[12]РП1кв'!B42</f>
        <v>0</v>
      </c>
      <c r="Q139" s="61">
        <f>'[12]РП1кв'!D42</f>
        <v>0</v>
      </c>
      <c r="R139" s="61">
        <f>'[14]РП1кв'!C42</f>
        <v>0</v>
      </c>
      <c r="S139" s="61">
        <f>'[14]РП1кв'!D42</f>
        <v>0</v>
      </c>
      <c r="T139" s="61">
        <v>0</v>
      </c>
      <c r="U139" s="61">
        <v>0</v>
      </c>
      <c r="V139" s="61">
        <v>0</v>
      </c>
      <c r="W139" s="61">
        <v>0</v>
      </c>
      <c r="X139" s="79" t="s">
        <v>154</v>
      </c>
      <c r="Y139" s="79">
        <v>0</v>
      </c>
    </row>
    <row r="140" spans="1:25" ht="12.75" customHeight="1">
      <c r="A140" s="27" t="s">
        <v>155</v>
      </c>
      <c r="B140" s="88">
        <f t="shared" si="35"/>
        <v>0</v>
      </c>
      <c r="C140" s="88">
        <f t="shared" si="31"/>
        <v>0</v>
      </c>
      <c r="D140" s="37">
        <f t="shared" si="32"/>
        <v>0</v>
      </c>
      <c r="E140" s="37">
        <f t="shared" si="33"/>
        <v>0</v>
      </c>
      <c r="F140" s="61">
        <f>'[7]РП1кв'!B43</f>
        <v>0</v>
      </c>
      <c r="G140" s="61">
        <f>'[7]РП1кв'!D43</f>
        <v>0</v>
      </c>
      <c r="H140" s="61">
        <f>'[8]РП1кв'!B43</f>
        <v>0</v>
      </c>
      <c r="I140" s="61">
        <f>'[8]РП1кв'!D43</f>
        <v>0</v>
      </c>
      <c r="J140" s="61">
        <f>'[9]РП1кв'!B43</f>
        <v>0</v>
      </c>
      <c r="K140" s="61">
        <f>'[9]РП1кв'!D43</f>
        <v>0</v>
      </c>
      <c r="L140" s="61">
        <f>'[10]РП1кв'!B43</f>
        <v>0</v>
      </c>
      <c r="M140" s="61">
        <f>'[10]РП1кв'!D43</f>
        <v>0</v>
      </c>
      <c r="N140" s="61">
        <f>'[11]РП1кв'!B43</f>
        <v>0</v>
      </c>
      <c r="O140" s="61">
        <f>'[11]РП1кв'!D43</f>
        <v>0</v>
      </c>
      <c r="P140" s="61">
        <f>'[12]РП1кв'!B43</f>
        <v>0</v>
      </c>
      <c r="Q140" s="61">
        <f>'[12]РП1кв'!D43</f>
        <v>0</v>
      </c>
      <c r="R140" s="61">
        <f>'[14]РП1кв'!C43</f>
        <v>0</v>
      </c>
      <c r="S140" s="61">
        <f>'[14]РП1кв'!D43</f>
        <v>0</v>
      </c>
      <c r="T140" s="61">
        <v>0</v>
      </c>
      <c r="U140" s="61">
        <v>0</v>
      </c>
      <c r="V140" s="61">
        <v>0</v>
      </c>
      <c r="W140" s="61">
        <v>0</v>
      </c>
      <c r="X140" s="79" t="s">
        <v>155</v>
      </c>
      <c r="Y140" s="79">
        <v>0</v>
      </c>
    </row>
    <row r="141" spans="1:25" ht="12.75" customHeight="1">
      <c r="A141" s="27" t="s">
        <v>156</v>
      </c>
      <c r="B141" s="88">
        <f t="shared" si="35"/>
        <v>0</v>
      </c>
      <c r="C141" s="88">
        <f t="shared" si="31"/>
        <v>0</v>
      </c>
      <c r="D141" s="37">
        <f t="shared" si="32"/>
        <v>0</v>
      </c>
      <c r="E141" s="37">
        <f t="shared" si="33"/>
        <v>0</v>
      </c>
      <c r="F141" s="61">
        <f>'[7]РП1кв'!B44</f>
        <v>0</v>
      </c>
      <c r="G141" s="61">
        <f>'[7]РП1кв'!D44</f>
        <v>0</v>
      </c>
      <c r="H141" s="61">
        <f>'[8]РП1кв'!B44</f>
        <v>0</v>
      </c>
      <c r="I141" s="61">
        <f>'[8]РП1кв'!D44</f>
        <v>0</v>
      </c>
      <c r="J141" s="61">
        <f>'[9]РП1кв'!B44</f>
        <v>0</v>
      </c>
      <c r="K141" s="61">
        <f>'[9]РП1кв'!D44</f>
        <v>0</v>
      </c>
      <c r="L141" s="61">
        <f>'[10]РП1кв'!B44</f>
        <v>0</v>
      </c>
      <c r="M141" s="61">
        <f>'[10]РП1кв'!D44</f>
        <v>0</v>
      </c>
      <c r="N141" s="61">
        <f>'[11]РП1кв'!B44</f>
        <v>0</v>
      </c>
      <c r="O141" s="61">
        <f>'[11]РП1кв'!D44</f>
        <v>0</v>
      </c>
      <c r="P141" s="61">
        <f>'[12]РП1кв'!B44</f>
        <v>0</v>
      </c>
      <c r="Q141" s="61">
        <f>'[12]РП1кв'!D44</f>
        <v>0</v>
      </c>
      <c r="R141" s="61">
        <f>'[14]РП1кв'!C44</f>
        <v>0</v>
      </c>
      <c r="S141" s="61">
        <f>'[14]РП1кв'!D44</f>
        <v>0</v>
      </c>
      <c r="T141" s="61">
        <v>0</v>
      </c>
      <c r="U141" s="61">
        <v>0</v>
      </c>
      <c r="V141" s="61">
        <v>0</v>
      </c>
      <c r="W141" s="61">
        <v>0</v>
      </c>
      <c r="X141" s="79" t="s">
        <v>156</v>
      </c>
      <c r="Y141" s="79">
        <v>0</v>
      </c>
    </row>
    <row r="142" spans="1:25" ht="12.75" customHeight="1">
      <c r="A142" s="27" t="s">
        <v>157</v>
      </c>
      <c r="B142" s="88">
        <f t="shared" si="35"/>
        <v>0</v>
      </c>
      <c r="C142" s="88">
        <f t="shared" si="31"/>
        <v>0</v>
      </c>
      <c r="D142" s="37">
        <f t="shared" si="32"/>
        <v>0</v>
      </c>
      <c r="E142" s="37">
        <f t="shared" si="33"/>
        <v>0</v>
      </c>
      <c r="F142" s="61">
        <f>'[7]РП1кв'!B45</f>
        <v>0</v>
      </c>
      <c r="G142" s="61">
        <f>'[7]РП1кв'!D45</f>
        <v>0</v>
      </c>
      <c r="H142" s="61">
        <f>'[8]РП1кв'!B45</f>
        <v>0</v>
      </c>
      <c r="I142" s="61">
        <f>'[8]РП1кв'!D45</f>
        <v>0</v>
      </c>
      <c r="J142" s="61">
        <f>'[9]РП1кв'!B45</f>
        <v>0</v>
      </c>
      <c r="K142" s="61">
        <f>'[9]РП1кв'!D45</f>
        <v>0</v>
      </c>
      <c r="L142" s="61">
        <f>'[10]РП1кв'!B45</f>
        <v>0</v>
      </c>
      <c r="M142" s="61">
        <f>'[10]РП1кв'!D45</f>
        <v>0</v>
      </c>
      <c r="N142" s="61">
        <f>'[11]РП1кв'!B45</f>
        <v>0</v>
      </c>
      <c r="O142" s="61">
        <f>'[11]РП1кв'!D45</f>
        <v>0</v>
      </c>
      <c r="P142" s="61">
        <f>'[12]РП1кв'!B45</f>
        <v>0</v>
      </c>
      <c r="Q142" s="61">
        <f>'[12]РП1кв'!D45</f>
        <v>0</v>
      </c>
      <c r="R142" s="61">
        <f>'[14]РП1кв'!C45</f>
        <v>0</v>
      </c>
      <c r="S142" s="61">
        <f>'[14]РП1кв'!D45</f>
        <v>0</v>
      </c>
      <c r="T142" s="61">
        <v>0</v>
      </c>
      <c r="U142" s="61">
        <v>0</v>
      </c>
      <c r="V142" s="61">
        <v>0</v>
      </c>
      <c r="W142" s="61">
        <v>0</v>
      </c>
      <c r="X142" s="79" t="s">
        <v>157</v>
      </c>
      <c r="Y142" s="79">
        <v>0</v>
      </c>
    </row>
    <row r="143" spans="1:25" ht="12.75" customHeight="1">
      <c r="A143" s="27" t="s">
        <v>158</v>
      </c>
      <c r="B143" s="88">
        <f t="shared" si="35"/>
        <v>3363269.0357142845</v>
      </c>
      <c r="C143" s="88">
        <f t="shared" si="31"/>
        <v>2654629</v>
      </c>
      <c r="D143" s="37">
        <f t="shared" si="32"/>
        <v>3363269.0357142845</v>
      </c>
      <c r="E143" s="37">
        <f t="shared" si="33"/>
        <v>2654629</v>
      </c>
      <c r="F143" s="61">
        <f>'[7]РП1кв'!B46</f>
        <v>3221267.0357142845</v>
      </c>
      <c r="G143" s="61">
        <f>'[7]РП1кв'!D46-534000</f>
        <v>2640029</v>
      </c>
      <c r="H143" s="61">
        <f>'[8]РП1кв'!B46</f>
        <v>3386</v>
      </c>
      <c r="I143" s="61">
        <f>'[8]РП1кв'!D46</f>
        <v>0</v>
      </c>
      <c r="J143" s="61">
        <f>'[9]РП1кв'!B46</f>
        <v>41021</v>
      </c>
      <c r="K143" s="61">
        <f>'[9]РП1кв'!D46</f>
        <v>288</v>
      </c>
      <c r="L143" s="61">
        <f>'[10]РП1кв'!B46</f>
        <v>75034</v>
      </c>
      <c r="M143" s="61">
        <f>'[10]РП1кв'!D46</f>
        <v>362</v>
      </c>
      <c r="N143" s="61">
        <f>'[11]РП1кв'!B46</f>
        <v>0</v>
      </c>
      <c r="O143" s="61">
        <f>'[11]РП1кв'!D46</f>
        <v>0</v>
      </c>
      <c r="P143" s="61">
        <f>'[12]РП1кв'!B46</f>
        <v>0</v>
      </c>
      <c r="Q143" s="61">
        <f>'[12]РП1кв'!D46</f>
        <v>0</v>
      </c>
      <c r="R143" s="61">
        <f>'[14]РП1кв'!C46</f>
        <v>22561</v>
      </c>
      <c r="S143" s="61">
        <f>'[14]РП1кв'!D46</f>
        <v>13950</v>
      </c>
      <c r="T143" s="61">
        <v>0</v>
      </c>
      <c r="U143" s="61">
        <v>0</v>
      </c>
      <c r="V143" s="61">
        <v>0</v>
      </c>
      <c r="W143" s="61">
        <v>0</v>
      </c>
      <c r="X143" s="79" t="s">
        <v>158</v>
      </c>
      <c r="Y143" s="79">
        <v>620852.6785714284</v>
      </c>
    </row>
    <row r="144" spans="1:25" ht="12.75" customHeight="1">
      <c r="A144" s="27" t="s">
        <v>159</v>
      </c>
      <c r="B144" s="88">
        <f t="shared" si="35"/>
        <v>386551.9642857145</v>
      </c>
      <c r="C144" s="88">
        <f t="shared" si="31"/>
        <v>318559</v>
      </c>
      <c r="D144" s="37">
        <f t="shared" si="32"/>
        <v>386551.9642857145</v>
      </c>
      <c r="E144" s="37">
        <f t="shared" si="33"/>
        <v>318559</v>
      </c>
      <c r="F144" s="61">
        <f>'[7]РП1кв'!B47</f>
        <v>386551.9642857145</v>
      </c>
      <c r="G144" s="61">
        <f>'[7]РП1кв'!D47-64079</f>
        <v>316807</v>
      </c>
      <c r="H144" s="61">
        <f>'[8]РП1кв'!B47</f>
        <v>0</v>
      </c>
      <c r="I144" s="61">
        <f>'[8]РП1кв'!D47</f>
        <v>0</v>
      </c>
      <c r="J144" s="61">
        <f>'[9]РП1кв'!B47</f>
        <v>0</v>
      </c>
      <c r="K144" s="61">
        <f>'[9]РП1кв'!D47</f>
        <v>35</v>
      </c>
      <c r="L144" s="61">
        <f>'[10]РП1кв'!C47</f>
        <v>0</v>
      </c>
      <c r="M144" s="61">
        <f>'[10]РП1кв'!D47</f>
        <v>43</v>
      </c>
      <c r="N144" s="61">
        <f>'[11]РП1кв'!B47</f>
        <v>0</v>
      </c>
      <c r="O144" s="61">
        <f>'[11]РП1кв'!D47</f>
        <v>0</v>
      </c>
      <c r="P144" s="61">
        <f>'[12]РП1кв'!B47</f>
        <v>0</v>
      </c>
      <c r="Q144" s="61">
        <f>'[12]РП1кв'!D47</f>
        <v>0</v>
      </c>
      <c r="R144" s="61">
        <f>'[14]РП1кв'!C47</f>
        <v>0</v>
      </c>
      <c r="S144" s="61">
        <f>'[14]РП1кв'!D47</f>
        <v>1674</v>
      </c>
      <c r="T144" s="61">
        <v>0</v>
      </c>
      <c r="U144" s="61">
        <v>0</v>
      </c>
      <c r="V144" s="61">
        <v>0</v>
      </c>
      <c r="W144" s="61">
        <v>0</v>
      </c>
      <c r="X144" s="79" t="s">
        <v>159</v>
      </c>
      <c r="Y144" s="79">
        <v>74502.32142857148</v>
      </c>
    </row>
    <row r="145" spans="1:25" ht="12.75" customHeight="1">
      <c r="A145" s="27" t="s">
        <v>163</v>
      </c>
      <c r="B145" s="88">
        <f t="shared" si="35"/>
        <v>0</v>
      </c>
      <c r="C145" s="88">
        <f t="shared" si="31"/>
        <v>0</v>
      </c>
      <c r="D145" s="37">
        <f t="shared" si="32"/>
        <v>0</v>
      </c>
      <c r="E145" s="37">
        <f t="shared" si="33"/>
        <v>0</v>
      </c>
      <c r="F145" s="61">
        <f>'[7]РП1кв'!B48</f>
        <v>0</v>
      </c>
      <c r="G145" s="61">
        <f>'[7]РП1кв'!D48</f>
        <v>0</v>
      </c>
      <c r="H145" s="61">
        <f>'[8]РП1кв'!B48</f>
        <v>0</v>
      </c>
      <c r="I145" s="61">
        <f>'[8]РП1кв'!D48</f>
        <v>0</v>
      </c>
      <c r="J145" s="61">
        <f>'[9]РП1кв'!B48</f>
        <v>0</v>
      </c>
      <c r="K145" s="61">
        <f>'[9]РП1кв'!D48</f>
        <v>0</v>
      </c>
      <c r="L145" s="61">
        <f>'[10]РП1кв'!C48</f>
        <v>0</v>
      </c>
      <c r="M145" s="61">
        <f>'[10]РП1кв'!D48</f>
        <v>0</v>
      </c>
      <c r="N145" s="61">
        <f>'[11]РП1кв'!B48</f>
        <v>0</v>
      </c>
      <c r="O145" s="61">
        <f>'[11]РП1кв'!D48</f>
        <v>0</v>
      </c>
      <c r="P145" s="61">
        <f>'[12]РП1кв'!B48</f>
        <v>0</v>
      </c>
      <c r="Q145" s="61">
        <f>'[12]РП1кв'!D48</f>
        <v>0</v>
      </c>
      <c r="R145" s="61">
        <f>'[14]РП1кв'!C48</f>
        <v>0</v>
      </c>
      <c r="S145" s="61">
        <f>'[14]РП1кв'!D48</f>
        <v>0</v>
      </c>
      <c r="T145" s="61">
        <v>0</v>
      </c>
      <c r="U145" s="61">
        <v>0</v>
      </c>
      <c r="V145" s="61">
        <v>0</v>
      </c>
      <c r="W145" s="61">
        <v>0</v>
      </c>
      <c r="X145" s="79" t="s">
        <v>163</v>
      </c>
      <c r="Y145" s="79">
        <v>0</v>
      </c>
    </row>
    <row r="146" spans="1:25" ht="12.75" customHeight="1">
      <c r="A146" s="27" t="s">
        <v>164</v>
      </c>
      <c r="B146" s="88">
        <f t="shared" si="35"/>
        <v>0</v>
      </c>
      <c r="C146" s="88">
        <f t="shared" si="31"/>
        <v>0</v>
      </c>
      <c r="D146" s="37">
        <f t="shared" si="32"/>
        <v>0</v>
      </c>
      <c r="E146" s="37">
        <f t="shared" si="33"/>
        <v>0</v>
      </c>
      <c r="F146" s="61">
        <f>'[7]РП1кв'!B49</f>
        <v>0</v>
      </c>
      <c r="G146" s="61">
        <f>'[7]РП1кв'!D49</f>
        <v>0</v>
      </c>
      <c r="H146" s="61">
        <f>'[8]РП1кв'!B49</f>
        <v>0</v>
      </c>
      <c r="I146" s="61">
        <f>'[8]РП1кв'!D49</f>
        <v>0</v>
      </c>
      <c r="J146" s="61">
        <f>'[9]РП1кв'!B49</f>
        <v>0</v>
      </c>
      <c r="K146" s="61">
        <f>'[9]РП1кв'!D49</f>
        <v>0</v>
      </c>
      <c r="L146" s="61">
        <f>'[10]РП1кв'!C49</f>
        <v>0</v>
      </c>
      <c r="M146" s="61">
        <f>'[10]РП1кв'!D49</f>
        <v>0</v>
      </c>
      <c r="N146" s="61">
        <f>'[11]РП1кв'!B49</f>
        <v>0</v>
      </c>
      <c r="O146" s="61">
        <f>'[11]РП1кв'!D49</f>
        <v>0</v>
      </c>
      <c r="P146" s="61">
        <f>'[12]РП1кв'!B49</f>
        <v>0</v>
      </c>
      <c r="Q146" s="61">
        <f>'[12]РП1кв'!D49</f>
        <v>0</v>
      </c>
      <c r="R146" s="61">
        <f>'[14]РП1кв'!C49</f>
        <v>0</v>
      </c>
      <c r="S146" s="61">
        <f>'[14]РП1кв'!D49</f>
        <v>0</v>
      </c>
      <c r="T146" s="61">
        <v>0</v>
      </c>
      <c r="U146" s="61">
        <v>0</v>
      </c>
      <c r="V146" s="61">
        <v>0</v>
      </c>
      <c r="W146" s="61">
        <v>0</v>
      </c>
      <c r="X146" s="79" t="s">
        <v>164</v>
      </c>
      <c r="Y146" s="79">
        <v>0</v>
      </c>
    </row>
    <row r="147" spans="1:25" ht="12.75" customHeight="1">
      <c r="A147" s="27" t="s">
        <v>165</v>
      </c>
      <c r="B147" s="88">
        <f t="shared" si="35"/>
        <v>81741.5</v>
      </c>
      <c r="C147" s="88">
        <f t="shared" si="31"/>
        <v>30306</v>
      </c>
      <c r="D147" s="37">
        <f t="shared" si="32"/>
        <v>81741.5</v>
      </c>
      <c r="E147" s="37">
        <f t="shared" si="33"/>
        <v>30306</v>
      </c>
      <c r="F147" s="61">
        <f>'[7]РП1кв'!B50</f>
        <v>79010.5</v>
      </c>
      <c r="G147" s="61">
        <f>'[7]РП1кв'!D50</f>
        <v>30302</v>
      </c>
      <c r="H147" s="61">
        <f>'[8]РП1кв'!B50</f>
        <v>0</v>
      </c>
      <c r="I147" s="61">
        <f>'[8]РП1кв'!D50</f>
        <v>0</v>
      </c>
      <c r="J147" s="61">
        <f>'[9]РП1кв'!B50</f>
        <v>75</v>
      </c>
      <c r="K147" s="61">
        <f>'[9]РП1кв'!D50</f>
        <v>1</v>
      </c>
      <c r="L147" s="61">
        <f>'[10]РП1кв'!C50</f>
        <v>138</v>
      </c>
      <c r="M147" s="61">
        <f>'[10]РП1кв'!D50</f>
        <v>3</v>
      </c>
      <c r="N147" s="61">
        <f>'[11]РП1кв'!B50</f>
        <v>0</v>
      </c>
      <c r="O147" s="61">
        <f>'[11]РП1кв'!D50</f>
        <v>0</v>
      </c>
      <c r="P147" s="61">
        <f>'[12]РП1кв'!B50</f>
        <v>0</v>
      </c>
      <c r="Q147" s="61">
        <f>'[12]РП1кв'!D50</f>
        <v>0</v>
      </c>
      <c r="R147" s="61">
        <f>'[14]РП1кв'!C50</f>
        <v>2518</v>
      </c>
      <c r="S147" s="61">
        <f>'[14]РП1кв'!D50</f>
        <v>0</v>
      </c>
      <c r="T147" s="61">
        <v>0</v>
      </c>
      <c r="U147" s="61">
        <v>0</v>
      </c>
      <c r="V147" s="61">
        <v>0</v>
      </c>
      <c r="W147" s="61">
        <v>0</v>
      </c>
      <c r="X147" s="79" t="s">
        <v>165</v>
      </c>
      <c r="Y147" s="79">
        <v>13169</v>
      </c>
    </row>
    <row r="148" spans="1:25" ht="12.75" customHeight="1">
      <c r="A148" s="27" t="s">
        <v>166</v>
      </c>
      <c r="B148" s="91">
        <f t="shared" si="35"/>
        <v>0</v>
      </c>
      <c r="C148" s="88">
        <f t="shared" si="31"/>
        <v>491</v>
      </c>
      <c r="D148" s="37">
        <f t="shared" si="32"/>
        <v>0</v>
      </c>
      <c r="E148" s="37">
        <f t="shared" si="33"/>
        <v>491</v>
      </c>
      <c r="F148" s="61">
        <f>'[7]РП1кв'!B51</f>
        <v>0</v>
      </c>
      <c r="G148" s="61">
        <f>'[7]РП1кв'!D51</f>
        <v>491</v>
      </c>
      <c r="H148" s="61">
        <f>'[8]РП1кв'!B51</f>
        <v>0</v>
      </c>
      <c r="I148" s="61">
        <f>'[8]РП1кв'!D51</f>
        <v>0</v>
      </c>
      <c r="J148" s="61">
        <f>'[9]РП1кв'!B51</f>
        <v>0</v>
      </c>
      <c r="K148" s="61">
        <f>'[9]РП1кв'!D51</f>
        <v>0</v>
      </c>
      <c r="L148" s="61">
        <f>'[10]РП1кв'!C51</f>
        <v>0</v>
      </c>
      <c r="M148" s="61">
        <f>'[10]РП1кв'!D51</f>
        <v>0</v>
      </c>
      <c r="N148" s="61">
        <f>'[11]РП1кв'!B51</f>
        <v>0</v>
      </c>
      <c r="O148" s="61">
        <f>'[11]РП1кв'!D51</f>
        <v>0</v>
      </c>
      <c r="P148" s="61">
        <f>'[12]РП1кв'!B51</f>
        <v>0</v>
      </c>
      <c r="Q148" s="61">
        <f>'[12]РП1кв'!D51</f>
        <v>0</v>
      </c>
      <c r="R148" s="61">
        <f>'[14]РП1кв'!C51</f>
        <v>0</v>
      </c>
      <c r="S148" s="61">
        <f>'[14]РП1кв'!D51</f>
        <v>0</v>
      </c>
      <c r="T148" s="61">
        <v>0</v>
      </c>
      <c r="U148" s="61">
        <v>0</v>
      </c>
      <c r="V148" s="61">
        <v>0</v>
      </c>
      <c r="W148" s="61">
        <v>0</v>
      </c>
      <c r="X148" s="79" t="s">
        <v>166</v>
      </c>
      <c r="Y148" s="79">
        <v>0</v>
      </c>
    </row>
    <row r="149" spans="1:25" ht="12.75" customHeight="1">
      <c r="A149" s="27" t="s">
        <v>161</v>
      </c>
      <c r="B149" s="91">
        <f t="shared" si="35"/>
        <v>0</v>
      </c>
      <c r="C149" s="88">
        <f t="shared" si="31"/>
        <v>88003</v>
      </c>
      <c r="D149" s="37">
        <f t="shared" si="32"/>
        <v>0</v>
      </c>
      <c r="E149" s="37">
        <f t="shared" si="33"/>
        <v>88003</v>
      </c>
      <c r="F149" s="61">
        <f>'[7]РП1кв'!B52</f>
        <v>0</v>
      </c>
      <c r="G149" s="61">
        <f>'[7]РП1кв'!D52</f>
        <v>88003</v>
      </c>
      <c r="H149" s="61">
        <f>'[8]РП1кв'!B52</f>
        <v>0</v>
      </c>
      <c r="I149" s="61">
        <f>'[8]РП1кв'!D52</f>
        <v>0</v>
      </c>
      <c r="J149" s="61">
        <f>'[9]РП1кв'!B52</f>
        <v>0</v>
      </c>
      <c r="K149" s="61">
        <f>'[9]РП1кв'!D52</f>
        <v>0</v>
      </c>
      <c r="L149" s="61">
        <f>'[10]РП1кв'!C52</f>
        <v>0</v>
      </c>
      <c r="M149" s="61">
        <f>'[10]РП1кв'!D52</f>
        <v>0</v>
      </c>
      <c r="N149" s="61">
        <f>'[11]РП1кв'!B52</f>
        <v>0</v>
      </c>
      <c r="O149" s="61">
        <f>'[11]РП1кв'!D52</f>
        <v>0</v>
      </c>
      <c r="P149" s="61">
        <f>'[12]РП1кв'!B52</f>
        <v>0</v>
      </c>
      <c r="Q149" s="61">
        <f>'[12]РП1кв'!D52</f>
        <v>0</v>
      </c>
      <c r="R149" s="61">
        <f>'[14]РП1кв'!C52</f>
        <v>0</v>
      </c>
      <c r="S149" s="61">
        <f>'[14]РП1кв'!D52</f>
        <v>0</v>
      </c>
      <c r="T149" s="61">
        <v>0</v>
      </c>
      <c r="U149" s="61">
        <v>0</v>
      </c>
      <c r="V149" s="61">
        <v>0</v>
      </c>
      <c r="W149" s="61">
        <v>0</v>
      </c>
      <c r="X149" s="79" t="s">
        <v>161</v>
      </c>
      <c r="Y149" s="79">
        <v>0</v>
      </c>
    </row>
    <row r="150" spans="1:25" ht="12.75" customHeight="1">
      <c r="A150" s="27" t="s">
        <v>167</v>
      </c>
      <c r="B150" s="91">
        <f>F150+H150+J150+L150+N150+P150+R150+T150+V150</f>
        <v>1025137</v>
      </c>
      <c r="C150" s="88">
        <f t="shared" si="31"/>
        <v>1134921</v>
      </c>
      <c r="D150" s="37">
        <f t="shared" si="32"/>
        <v>1025137</v>
      </c>
      <c r="E150" s="37">
        <f t="shared" si="33"/>
        <v>1134921</v>
      </c>
      <c r="F150" s="60">
        <f>F151+F152+F153+F154</f>
        <v>1025137</v>
      </c>
      <c r="G150" s="60">
        <f aca="true" t="shared" si="41" ref="G150:T150">G151+G152+G153+G154</f>
        <v>1134921</v>
      </c>
      <c r="H150" s="60">
        <f t="shared" si="41"/>
        <v>0</v>
      </c>
      <c r="I150" s="60">
        <f t="shared" si="41"/>
        <v>0</v>
      </c>
      <c r="J150" s="60">
        <f t="shared" si="41"/>
        <v>0</v>
      </c>
      <c r="K150" s="60">
        <f t="shared" si="41"/>
        <v>0</v>
      </c>
      <c r="L150" s="60">
        <f t="shared" si="41"/>
        <v>0</v>
      </c>
      <c r="M150" s="60">
        <f t="shared" si="41"/>
        <v>0</v>
      </c>
      <c r="N150" s="60">
        <f t="shared" si="41"/>
        <v>0</v>
      </c>
      <c r="O150" s="60">
        <f t="shared" si="41"/>
        <v>0</v>
      </c>
      <c r="P150" s="60">
        <f t="shared" si="41"/>
        <v>0</v>
      </c>
      <c r="Q150" s="60">
        <f t="shared" si="41"/>
        <v>0</v>
      </c>
      <c r="R150" s="60">
        <f>R151+R152+R153+R154</f>
        <v>0</v>
      </c>
      <c r="S150" s="60">
        <f t="shared" si="41"/>
        <v>0</v>
      </c>
      <c r="T150" s="60">
        <f t="shared" si="41"/>
        <v>0</v>
      </c>
      <c r="U150" s="60">
        <f>U151+U152+U153+U154</f>
        <v>0</v>
      </c>
      <c r="V150" s="60">
        <f>V151+V152+V153+V154</f>
        <v>0</v>
      </c>
      <c r="W150" s="60">
        <f>W151+W152+W153+W154</f>
        <v>0</v>
      </c>
      <c r="X150" s="79" t="s">
        <v>167</v>
      </c>
      <c r="Y150" s="79">
        <v>145444</v>
      </c>
    </row>
    <row r="151" spans="1:25" ht="12.75" customHeight="1">
      <c r="A151" s="27" t="s">
        <v>286</v>
      </c>
      <c r="B151" s="88">
        <f t="shared" si="35"/>
        <v>1025137</v>
      </c>
      <c r="C151" s="88">
        <f t="shared" si="31"/>
        <v>0</v>
      </c>
      <c r="D151" s="37">
        <f t="shared" si="32"/>
        <v>1025137</v>
      </c>
      <c r="E151" s="37">
        <f t="shared" si="33"/>
        <v>0</v>
      </c>
      <c r="F151" s="61">
        <f>'[7]РП1кв'!B54</f>
        <v>1025137</v>
      </c>
      <c r="G151" s="61">
        <f>'[7]РП1кв'!D54</f>
        <v>0</v>
      </c>
      <c r="H151" s="61">
        <f>'[8]РП1кв'!B54</f>
        <v>0</v>
      </c>
      <c r="I151" s="61">
        <f>'[8]РП1кв'!D54</f>
        <v>0</v>
      </c>
      <c r="J151" s="61">
        <f>'[9]РП1кв'!B54</f>
        <v>0</v>
      </c>
      <c r="K151" s="61">
        <f>'[9]РП1кв'!D54</f>
        <v>0</v>
      </c>
      <c r="L151" s="61">
        <f>'[10]РП1кв'!C54</f>
        <v>0</v>
      </c>
      <c r="M151" s="61">
        <f>'[10]РП1кв'!D54</f>
        <v>0</v>
      </c>
      <c r="N151" s="61">
        <f>'[11]РП1кв'!B54</f>
        <v>0</v>
      </c>
      <c r="O151" s="61">
        <f>'[11]РП1кв'!D54</f>
        <v>0</v>
      </c>
      <c r="P151" s="61">
        <f>'[12]РП1кв'!B54</f>
        <v>0</v>
      </c>
      <c r="Q151" s="61">
        <f>'[12]РП1кв'!D54</f>
        <v>0</v>
      </c>
      <c r="R151" s="61">
        <f>'[14]РП1кв'!B54</f>
        <v>0</v>
      </c>
      <c r="S151" s="61">
        <f>'[14]РП1кв'!D54</f>
        <v>0</v>
      </c>
      <c r="T151" s="61">
        <v>0</v>
      </c>
      <c r="U151" s="61">
        <v>0</v>
      </c>
      <c r="V151" s="61">
        <v>0</v>
      </c>
      <c r="W151" s="61">
        <v>0</v>
      </c>
      <c r="X151" s="79" t="s">
        <v>168</v>
      </c>
      <c r="Y151" s="79">
        <v>0</v>
      </c>
    </row>
    <row r="152" spans="1:25" ht="12.75" customHeight="1">
      <c r="A152" s="28" t="s">
        <v>169</v>
      </c>
      <c r="B152" s="88">
        <f t="shared" si="35"/>
        <v>0</v>
      </c>
      <c r="C152" s="88">
        <f t="shared" si="31"/>
        <v>51850</v>
      </c>
      <c r="D152" s="37">
        <f t="shared" si="32"/>
        <v>0</v>
      </c>
      <c r="E152" s="37">
        <f t="shared" si="33"/>
        <v>51850</v>
      </c>
      <c r="F152" s="61">
        <f>'[7]РП1кв'!B55</f>
        <v>0</v>
      </c>
      <c r="G152" s="61">
        <f>'[7]РП1кв'!D55</f>
        <v>51850</v>
      </c>
      <c r="H152" s="61">
        <f>'[8]РП1кв'!B55</f>
        <v>0</v>
      </c>
      <c r="I152" s="61">
        <f>'[8]РП1кв'!D55</f>
        <v>0</v>
      </c>
      <c r="J152" s="61">
        <f>'[9]РП1кв'!B55</f>
        <v>0</v>
      </c>
      <c r="K152" s="61">
        <f>'[9]РП1кв'!D55</f>
        <v>0</v>
      </c>
      <c r="L152" s="61">
        <f>'[10]РП1кв'!C55</f>
        <v>0</v>
      </c>
      <c r="M152" s="61">
        <f>'[10]РП1кв'!D55</f>
        <v>0</v>
      </c>
      <c r="N152" s="61">
        <f>'[11]РП1кв'!B55</f>
        <v>0</v>
      </c>
      <c r="O152" s="61">
        <f>'[11]РП1кв'!D55</f>
        <v>0</v>
      </c>
      <c r="P152" s="61">
        <f>'[12]РП1кв'!B55</f>
        <v>0</v>
      </c>
      <c r="Q152" s="61">
        <f>'[12]РП1кв'!D55</f>
        <v>0</v>
      </c>
      <c r="R152" s="61">
        <f>'[14]РП1кв'!B55</f>
        <v>0</v>
      </c>
      <c r="S152" s="61">
        <f>'[14]РП1кв'!D55</f>
        <v>0</v>
      </c>
      <c r="T152" s="61">
        <v>0</v>
      </c>
      <c r="U152" s="61">
        <v>0</v>
      </c>
      <c r="V152" s="61">
        <v>0</v>
      </c>
      <c r="W152" s="61">
        <v>0</v>
      </c>
      <c r="X152" s="79" t="s">
        <v>169</v>
      </c>
      <c r="Y152" s="79">
        <v>0</v>
      </c>
    </row>
    <row r="153" spans="1:25" ht="12.75" customHeight="1">
      <c r="A153" s="27" t="s">
        <v>170</v>
      </c>
      <c r="B153" s="88">
        <f>F153+H153+J153+L153+N153+P153+R155+T153+V153</f>
        <v>0</v>
      </c>
      <c r="C153" s="88">
        <f>G153+I153+K153+M153+O153+Q153+S155+U153+W153</f>
        <v>0</v>
      </c>
      <c r="D153" s="37">
        <f t="shared" si="32"/>
        <v>0</v>
      </c>
      <c r="E153" s="37">
        <f t="shared" si="33"/>
        <v>0</v>
      </c>
      <c r="F153" s="61">
        <f>'[7]РП1кв'!B56</f>
        <v>0</v>
      </c>
      <c r="G153" s="61">
        <f>'[7]РП1кв'!D56</f>
        <v>0</v>
      </c>
      <c r="H153" s="61">
        <f>'[8]РП1кв'!B56</f>
        <v>0</v>
      </c>
      <c r="I153" s="61">
        <f>'[8]РП1кв'!D56</f>
        <v>0</v>
      </c>
      <c r="J153" s="61">
        <f>'[9]РП1кв'!B56</f>
        <v>0</v>
      </c>
      <c r="K153" s="61">
        <f>'[9]РП1кв'!D56</f>
        <v>0</v>
      </c>
      <c r="L153" s="61">
        <f>'[10]РП1кв'!C56</f>
        <v>0</v>
      </c>
      <c r="M153" s="61">
        <f>'[10]РП1кв'!D56</f>
        <v>0</v>
      </c>
      <c r="N153" s="61">
        <f>'[11]РП1кв'!B56</f>
        <v>0</v>
      </c>
      <c r="O153" s="61">
        <f>'[11]РП1кв'!D56</f>
        <v>0</v>
      </c>
      <c r="P153" s="61">
        <f>'[12]РП1кв'!B56</f>
        <v>0</v>
      </c>
      <c r="Q153" s="61">
        <f>'[12]РП1кв'!D56</f>
        <v>0</v>
      </c>
      <c r="R153" s="61">
        <f>'[14]РП1кв'!B56</f>
        <v>0</v>
      </c>
      <c r="S153" s="61">
        <f>'[14]РП1кв'!D56</f>
        <v>0</v>
      </c>
      <c r="T153" s="61">
        <v>0</v>
      </c>
      <c r="U153" s="61">
        <v>0</v>
      </c>
      <c r="V153" s="61">
        <v>0</v>
      </c>
      <c r="W153" s="61">
        <v>0</v>
      </c>
      <c r="X153" s="79" t="s">
        <v>170</v>
      </c>
      <c r="Y153" s="79">
        <v>20371</v>
      </c>
    </row>
    <row r="154" spans="1:25" ht="12.75" customHeight="1">
      <c r="A154" s="27" t="s">
        <v>171</v>
      </c>
      <c r="B154" s="88">
        <f t="shared" si="35"/>
        <v>0</v>
      </c>
      <c r="C154" s="88">
        <f t="shared" si="31"/>
        <v>1083071</v>
      </c>
      <c r="D154" s="37">
        <f t="shared" si="32"/>
        <v>0</v>
      </c>
      <c r="E154" s="37">
        <f t="shared" si="33"/>
        <v>1083071</v>
      </c>
      <c r="F154" s="68">
        <f>SUM(F155:F160,F162,F163)</f>
        <v>0</v>
      </c>
      <c r="G154" s="68">
        <f>SUM(G155:G160,G162,G163)</f>
        <v>1083071</v>
      </c>
      <c r="H154" s="68">
        <f aca="true" t="shared" si="42" ref="H154:Q154">SUM(H155:H160,H162,H163)</f>
        <v>0</v>
      </c>
      <c r="I154" s="68">
        <f t="shared" si="42"/>
        <v>0</v>
      </c>
      <c r="J154" s="68">
        <f t="shared" si="42"/>
        <v>0</v>
      </c>
      <c r="K154" s="68">
        <f t="shared" si="42"/>
        <v>0</v>
      </c>
      <c r="L154" s="68">
        <f t="shared" si="42"/>
        <v>0</v>
      </c>
      <c r="M154" s="68">
        <f t="shared" si="42"/>
        <v>0</v>
      </c>
      <c r="N154" s="68">
        <f t="shared" si="42"/>
        <v>0</v>
      </c>
      <c r="O154" s="68">
        <f t="shared" si="42"/>
        <v>0</v>
      </c>
      <c r="P154" s="68">
        <f t="shared" si="42"/>
        <v>0</v>
      </c>
      <c r="Q154" s="68">
        <f t="shared" si="42"/>
        <v>0</v>
      </c>
      <c r="R154" s="68">
        <f aca="true" t="shared" si="43" ref="R154:W154">SUM(R155:R160,R162,R163)</f>
        <v>0</v>
      </c>
      <c r="S154" s="68">
        <f t="shared" si="43"/>
        <v>0</v>
      </c>
      <c r="T154" s="68">
        <f t="shared" si="43"/>
        <v>0</v>
      </c>
      <c r="U154" s="68">
        <f t="shared" si="43"/>
        <v>0</v>
      </c>
      <c r="V154" s="68">
        <f t="shared" si="43"/>
        <v>0</v>
      </c>
      <c r="W154" s="68">
        <f t="shared" si="43"/>
        <v>0</v>
      </c>
      <c r="X154" s="79" t="s">
        <v>171</v>
      </c>
      <c r="Y154" s="79">
        <v>125073</v>
      </c>
    </row>
    <row r="155" spans="1:25" ht="12.75" customHeight="1">
      <c r="A155" s="27" t="s">
        <v>172</v>
      </c>
      <c r="B155" s="88">
        <f t="shared" si="35"/>
        <v>0</v>
      </c>
      <c r="C155" s="88">
        <f t="shared" si="31"/>
        <v>48016</v>
      </c>
      <c r="D155" s="37">
        <f>B155-P155</f>
        <v>0</v>
      </c>
      <c r="E155" s="37">
        <f>C155-Q155</f>
        <v>48016</v>
      </c>
      <c r="F155" s="61">
        <f>'[7]РП1кв'!B58</f>
        <v>0</v>
      </c>
      <c r="G155" s="61">
        <f>'[7]РП1кв'!D58</f>
        <v>48016</v>
      </c>
      <c r="H155" s="61">
        <f>'[8]РП1кв'!B58</f>
        <v>0</v>
      </c>
      <c r="I155" s="61">
        <f>'[8]РП1кв'!D58</f>
        <v>0</v>
      </c>
      <c r="J155" s="61">
        <f>'[9]РП1кв'!B58</f>
        <v>0</v>
      </c>
      <c r="K155" s="61">
        <f>'[9]РП1кв'!D58</f>
        <v>0</v>
      </c>
      <c r="L155" s="61">
        <f>'[10]РП1кв'!C58</f>
        <v>0</v>
      </c>
      <c r="M155" s="61">
        <f>'[10]РП1кв'!D58</f>
        <v>0</v>
      </c>
      <c r="N155" s="61">
        <f>'[11]РП1кв'!B58</f>
        <v>0</v>
      </c>
      <c r="O155" s="61">
        <f>'[11]РП1кв'!D58</f>
        <v>0</v>
      </c>
      <c r="P155" s="61">
        <f>'[12]РП1кв'!B58</f>
        <v>0</v>
      </c>
      <c r="Q155" s="61">
        <f>'[12]РП1кв'!D58</f>
        <v>0</v>
      </c>
      <c r="R155" s="61">
        <v>0</v>
      </c>
      <c r="S155" s="61">
        <f>'[14]РП1кв'!D58</f>
        <v>0</v>
      </c>
      <c r="T155" s="61">
        <v>0</v>
      </c>
      <c r="U155" s="61">
        <v>0</v>
      </c>
      <c r="V155" s="61">
        <v>0</v>
      </c>
      <c r="W155" s="61">
        <v>0</v>
      </c>
      <c r="X155" s="79" t="s">
        <v>172</v>
      </c>
      <c r="Y155" s="79">
        <v>0</v>
      </c>
    </row>
    <row r="156" spans="1:25" ht="12.75" customHeight="1">
      <c r="A156" s="27" t="s">
        <v>173</v>
      </c>
      <c r="B156" s="88">
        <f t="shared" si="35"/>
        <v>0</v>
      </c>
      <c r="C156" s="88">
        <f t="shared" si="31"/>
        <v>156061</v>
      </c>
      <c r="D156" s="37">
        <f t="shared" si="32"/>
        <v>0</v>
      </c>
      <c r="E156" s="37">
        <f t="shared" si="33"/>
        <v>156061</v>
      </c>
      <c r="F156" s="61">
        <f>'[7]РП1кв'!B59</f>
        <v>0</v>
      </c>
      <c r="G156" s="61">
        <f>'[7]РП1кв'!D59</f>
        <v>156061</v>
      </c>
      <c r="H156" s="61">
        <f>'[8]РП1кв'!B59</f>
        <v>0</v>
      </c>
      <c r="I156" s="61">
        <f>'[8]РП1кв'!D59</f>
        <v>0</v>
      </c>
      <c r="J156" s="61">
        <f>'[9]РП1кв'!B59</f>
        <v>0</v>
      </c>
      <c r="K156" s="61">
        <f>'[9]РП1кв'!D59</f>
        <v>0</v>
      </c>
      <c r="L156" s="61">
        <f>'[10]РП1кв'!C59</f>
        <v>0</v>
      </c>
      <c r="M156" s="61">
        <f>'[10]РП1кв'!D59</f>
        <v>0</v>
      </c>
      <c r="N156" s="61">
        <f>'[11]РП1кв'!B59</f>
        <v>0</v>
      </c>
      <c r="O156" s="61">
        <f>'[11]РП1кв'!D59</f>
        <v>0</v>
      </c>
      <c r="P156" s="61">
        <f>'[12]РП1кв'!B59</f>
        <v>0</v>
      </c>
      <c r="Q156" s="61">
        <f>'[12]РП1кв'!D59</f>
        <v>0</v>
      </c>
      <c r="R156" s="61">
        <v>0</v>
      </c>
      <c r="S156" s="61">
        <f>'[14]РП1кв'!D59</f>
        <v>0</v>
      </c>
      <c r="T156" s="61">
        <v>0</v>
      </c>
      <c r="U156" s="61">
        <v>0</v>
      </c>
      <c r="V156" s="61">
        <v>0</v>
      </c>
      <c r="W156" s="61">
        <v>0</v>
      </c>
      <c r="X156" s="79" t="s">
        <v>173</v>
      </c>
      <c r="Y156" s="79">
        <v>0</v>
      </c>
    </row>
    <row r="157" spans="1:25" ht="12.75" customHeight="1">
      <c r="A157" s="27" t="s">
        <v>174</v>
      </c>
      <c r="B157" s="88">
        <f t="shared" si="35"/>
        <v>0</v>
      </c>
      <c r="C157" s="88">
        <f t="shared" si="31"/>
        <v>411405</v>
      </c>
      <c r="D157" s="37">
        <f t="shared" si="32"/>
        <v>0</v>
      </c>
      <c r="E157" s="37">
        <f t="shared" si="33"/>
        <v>411405</v>
      </c>
      <c r="F157" s="61">
        <f>'[7]РП1кв'!B60</f>
        <v>0</v>
      </c>
      <c r="G157" s="61">
        <f>'[7]РП1кв'!D60</f>
        <v>411405</v>
      </c>
      <c r="H157" s="61">
        <f>'[8]РП1кв'!B60</f>
        <v>0</v>
      </c>
      <c r="I157" s="61">
        <f>'[8]РП1кв'!D60</f>
        <v>0</v>
      </c>
      <c r="J157" s="61">
        <f>'[9]РП1кв'!B60</f>
        <v>0</v>
      </c>
      <c r="K157" s="61">
        <f>'[9]РП1кв'!D60</f>
        <v>0</v>
      </c>
      <c r="L157" s="61">
        <f>'[10]РП1кв'!C60</f>
        <v>0</v>
      </c>
      <c r="M157" s="61">
        <f>'[10]РП1кв'!D60</f>
        <v>0</v>
      </c>
      <c r="N157" s="61">
        <f>'[11]РП1кв'!B60</f>
        <v>0</v>
      </c>
      <c r="O157" s="61">
        <f>'[11]РП1кв'!D60</f>
        <v>0</v>
      </c>
      <c r="P157" s="61">
        <f>'[12]РП1кв'!B60</f>
        <v>0</v>
      </c>
      <c r="Q157" s="61">
        <f>'[12]РП1кв'!D60</f>
        <v>0</v>
      </c>
      <c r="R157" s="61">
        <v>0</v>
      </c>
      <c r="S157" s="61">
        <f>'[14]РП1кв'!D60</f>
        <v>0</v>
      </c>
      <c r="T157" s="61">
        <v>0</v>
      </c>
      <c r="U157" s="61">
        <v>0</v>
      </c>
      <c r="V157" s="61">
        <v>0</v>
      </c>
      <c r="W157" s="61">
        <v>0</v>
      </c>
      <c r="X157" s="79" t="s">
        <v>174</v>
      </c>
      <c r="Y157" s="79">
        <v>53066</v>
      </c>
    </row>
    <row r="158" spans="1:25" ht="12.75" customHeight="1">
      <c r="A158" s="27" t="s">
        <v>175</v>
      </c>
      <c r="B158" s="88">
        <f t="shared" si="35"/>
        <v>0</v>
      </c>
      <c r="C158" s="88">
        <f t="shared" si="31"/>
        <v>47164</v>
      </c>
      <c r="D158" s="37">
        <f t="shared" si="32"/>
        <v>0</v>
      </c>
      <c r="E158" s="37">
        <f t="shared" si="33"/>
        <v>47164</v>
      </c>
      <c r="F158" s="61">
        <f>'[7]РП1кв'!B61</f>
        <v>0</v>
      </c>
      <c r="G158" s="61">
        <f>'[7]РП1кв'!D61</f>
        <v>47164</v>
      </c>
      <c r="H158" s="61">
        <f>'[8]РП1кв'!B61</f>
        <v>0</v>
      </c>
      <c r="I158" s="61">
        <f>'[8]РП1кв'!D61</f>
        <v>0</v>
      </c>
      <c r="J158" s="61">
        <f>'[9]РП1кв'!B61</f>
        <v>0</v>
      </c>
      <c r="K158" s="61">
        <f>'[9]РП1кв'!D61</f>
        <v>0</v>
      </c>
      <c r="L158" s="61">
        <f>'[10]РП1кв'!C61</f>
        <v>0</v>
      </c>
      <c r="M158" s="61">
        <f>'[10]РП1кв'!D61</f>
        <v>0</v>
      </c>
      <c r="N158" s="61">
        <f>'[11]РП1кв'!B61</f>
        <v>0</v>
      </c>
      <c r="O158" s="61">
        <f>'[11]РП1кв'!D61</f>
        <v>0</v>
      </c>
      <c r="P158" s="61">
        <f>'[12]РП1кв'!B61</f>
        <v>0</v>
      </c>
      <c r="Q158" s="61">
        <f>'[12]РП1кв'!D61</f>
        <v>0</v>
      </c>
      <c r="R158" s="61">
        <v>0</v>
      </c>
      <c r="S158" s="61">
        <f>'[14]РП1кв'!D61</f>
        <v>0</v>
      </c>
      <c r="T158" s="61">
        <v>0</v>
      </c>
      <c r="U158" s="61">
        <v>0</v>
      </c>
      <c r="V158" s="61">
        <v>0</v>
      </c>
      <c r="W158" s="61">
        <v>0</v>
      </c>
      <c r="X158" s="79" t="s">
        <v>175</v>
      </c>
      <c r="Y158" s="79">
        <v>6370</v>
      </c>
    </row>
    <row r="159" spans="1:25" ht="12.75" customHeight="1">
      <c r="A159" s="27" t="s">
        <v>176</v>
      </c>
      <c r="B159" s="88">
        <f t="shared" si="35"/>
        <v>0</v>
      </c>
      <c r="C159" s="88">
        <f t="shared" si="31"/>
        <v>420264</v>
      </c>
      <c r="D159" s="37">
        <f t="shared" si="32"/>
        <v>0</v>
      </c>
      <c r="E159" s="37">
        <f t="shared" si="33"/>
        <v>420264</v>
      </c>
      <c r="F159" s="61">
        <f>'[7]РП1кв'!B62</f>
        <v>0</v>
      </c>
      <c r="G159" s="61">
        <f>'[7]РП1кв'!D62</f>
        <v>420264</v>
      </c>
      <c r="H159" s="61">
        <f>'[8]РП1кв'!B62</f>
        <v>0</v>
      </c>
      <c r="I159" s="61">
        <f>'[8]РП1кв'!D62</f>
        <v>0</v>
      </c>
      <c r="J159" s="61">
        <f>'[9]РП1кв'!B62</f>
        <v>0</v>
      </c>
      <c r="K159" s="61">
        <f>'[9]РП1кв'!D62</f>
        <v>0</v>
      </c>
      <c r="L159" s="61">
        <f>'[10]РП1кв'!C62</f>
        <v>0</v>
      </c>
      <c r="M159" s="61">
        <f>'[10]РП1кв'!D62</f>
        <v>0</v>
      </c>
      <c r="N159" s="61">
        <f>'[11]РП1кв'!B62</f>
        <v>0</v>
      </c>
      <c r="O159" s="61">
        <f>'[11]РП1кв'!D62</f>
        <v>0</v>
      </c>
      <c r="P159" s="61">
        <f>'[12]РП1кв'!B62</f>
        <v>0</v>
      </c>
      <c r="Q159" s="61">
        <f>'[12]РП1кв'!D62</f>
        <v>0</v>
      </c>
      <c r="R159" s="61">
        <v>0</v>
      </c>
      <c r="S159" s="61">
        <f>'[14]РП1кв'!D62</f>
        <v>0</v>
      </c>
      <c r="T159" s="61">
        <v>0</v>
      </c>
      <c r="U159" s="61">
        <v>0</v>
      </c>
      <c r="V159" s="61">
        <v>0</v>
      </c>
      <c r="W159" s="61">
        <v>0</v>
      </c>
      <c r="X159" s="79" t="s">
        <v>176</v>
      </c>
      <c r="Y159" s="79">
        <v>65637</v>
      </c>
    </row>
    <row r="160" spans="1:25" ht="12.75" customHeight="1">
      <c r="A160" s="27" t="s">
        <v>177</v>
      </c>
      <c r="B160" s="88">
        <f t="shared" si="35"/>
        <v>0</v>
      </c>
      <c r="C160" s="88">
        <f t="shared" si="31"/>
        <v>0</v>
      </c>
      <c r="D160" s="37">
        <f t="shared" si="32"/>
        <v>0</v>
      </c>
      <c r="E160" s="37">
        <f t="shared" si="33"/>
        <v>0</v>
      </c>
      <c r="F160" s="61">
        <f>'[7]РП1кв'!B63</f>
        <v>0</v>
      </c>
      <c r="G160" s="61">
        <f>'[7]РП1кв'!D63</f>
        <v>0</v>
      </c>
      <c r="H160" s="61">
        <f>'[8]РП1кв'!B63</f>
        <v>0</v>
      </c>
      <c r="I160" s="61">
        <f>'[8]РП1кв'!D63</f>
        <v>0</v>
      </c>
      <c r="J160" s="61">
        <f>'[9]РП1кв'!B63</f>
        <v>0</v>
      </c>
      <c r="K160" s="61">
        <f>'[9]РП1кв'!D63</f>
        <v>0</v>
      </c>
      <c r="L160" s="61">
        <f>'[10]РП1кв'!C63</f>
        <v>0</v>
      </c>
      <c r="M160" s="61">
        <f>'[10]РП1кв'!D63</f>
        <v>0</v>
      </c>
      <c r="N160" s="61">
        <f>'[11]РП1кв'!B63</f>
        <v>0</v>
      </c>
      <c r="O160" s="61">
        <f>'[11]РП1кв'!D63</f>
        <v>0</v>
      </c>
      <c r="P160" s="61">
        <f>'[12]РП1кв'!B63</f>
        <v>0</v>
      </c>
      <c r="Q160" s="61">
        <f>'[12]РП1кв'!D63</f>
        <v>0</v>
      </c>
      <c r="R160" s="61">
        <f>'[14]РП1кв'!B63</f>
        <v>0</v>
      </c>
      <c r="S160" s="61">
        <f>'[14]РП1кв'!D63</f>
        <v>0</v>
      </c>
      <c r="T160" s="61">
        <v>0</v>
      </c>
      <c r="U160" s="61">
        <v>0</v>
      </c>
      <c r="V160" s="61">
        <v>0</v>
      </c>
      <c r="W160" s="61">
        <v>0</v>
      </c>
      <c r="X160" s="79" t="s">
        <v>177</v>
      </c>
      <c r="Y160" s="79">
        <v>0</v>
      </c>
    </row>
    <row r="161" spans="1:25" ht="12.75" customHeight="1">
      <c r="A161" s="27" t="s">
        <v>178</v>
      </c>
      <c r="B161" s="88">
        <f t="shared" si="35"/>
        <v>0</v>
      </c>
      <c r="C161" s="88">
        <f t="shared" si="31"/>
        <v>0</v>
      </c>
      <c r="D161" s="37">
        <f t="shared" si="32"/>
        <v>0</v>
      </c>
      <c r="E161" s="37">
        <f t="shared" si="33"/>
        <v>0</v>
      </c>
      <c r="F161" s="61">
        <f>'[7]РП1кв'!B64</f>
        <v>0</v>
      </c>
      <c r="G161" s="61">
        <f>'[7]РП1кв'!D64</f>
        <v>0</v>
      </c>
      <c r="H161" s="61">
        <f>'[8]РП1кв'!B64</f>
        <v>0</v>
      </c>
      <c r="I161" s="61">
        <f>'[8]РП1кв'!D64</f>
        <v>0</v>
      </c>
      <c r="J161" s="61">
        <f>'[9]РП1кв'!B64</f>
        <v>0</v>
      </c>
      <c r="K161" s="61">
        <f>'[9]РП1кв'!D64</f>
        <v>0</v>
      </c>
      <c r="L161" s="61">
        <f>'[10]РП1кв'!C64</f>
        <v>0</v>
      </c>
      <c r="M161" s="61">
        <f>'[10]РП1кв'!D64</f>
        <v>0</v>
      </c>
      <c r="N161" s="61">
        <f>'[11]РП1кв'!B64</f>
        <v>0</v>
      </c>
      <c r="O161" s="61">
        <f>'[11]РП1кв'!D64</f>
        <v>0</v>
      </c>
      <c r="P161" s="61">
        <f>'[12]РП1кв'!B64</f>
        <v>0</v>
      </c>
      <c r="Q161" s="61">
        <f>'[12]РП1кв'!D64</f>
        <v>0</v>
      </c>
      <c r="R161" s="61">
        <f>'[14]РП1кв'!B64</f>
        <v>0</v>
      </c>
      <c r="S161" s="61">
        <f>'[14]РП1кв'!D64</f>
        <v>0</v>
      </c>
      <c r="T161" s="61">
        <v>0</v>
      </c>
      <c r="U161" s="61">
        <v>0</v>
      </c>
      <c r="V161" s="61">
        <v>0</v>
      </c>
      <c r="W161" s="61">
        <v>0</v>
      </c>
      <c r="X161" s="79" t="s">
        <v>178</v>
      </c>
      <c r="Y161" s="79">
        <v>0</v>
      </c>
    </row>
    <row r="162" spans="1:25" ht="12.75" customHeight="1">
      <c r="A162" s="27" t="s">
        <v>179</v>
      </c>
      <c r="B162" s="88">
        <f t="shared" si="35"/>
        <v>0</v>
      </c>
      <c r="C162" s="88">
        <f t="shared" si="31"/>
        <v>0</v>
      </c>
      <c r="D162" s="37">
        <f t="shared" si="32"/>
        <v>0</v>
      </c>
      <c r="E162" s="37">
        <f t="shared" si="33"/>
        <v>0</v>
      </c>
      <c r="F162" s="61">
        <f>'[7]РП1кв'!B65</f>
        <v>0</v>
      </c>
      <c r="G162" s="61">
        <f>'[7]РП1кв'!D65</f>
        <v>0</v>
      </c>
      <c r="H162" s="61">
        <f>'[8]РП1кв'!B65</f>
        <v>0</v>
      </c>
      <c r="I162" s="61">
        <f>'[8]РП1кв'!D65</f>
        <v>0</v>
      </c>
      <c r="J162" s="61">
        <f>'[9]РП1кв'!B65</f>
        <v>0</v>
      </c>
      <c r="K162" s="61">
        <f>'[9]РП1кв'!D65</f>
        <v>0</v>
      </c>
      <c r="L162" s="61">
        <f>'[10]РП1кв'!C65</f>
        <v>0</v>
      </c>
      <c r="M162" s="61">
        <f>'[10]РП1кв'!D65</f>
        <v>0</v>
      </c>
      <c r="N162" s="61">
        <f>'[11]РП1кв'!B65</f>
        <v>0</v>
      </c>
      <c r="O162" s="61">
        <f>'[11]РП1кв'!D65</f>
        <v>0</v>
      </c>
      <c r="P162" s="61">
        <f>'[12]РП1кв'!B65</f>
        <v>0</v>
      </c>
      <c r="Q162" s="61">
        <f>'[12]РП1кв'!D65</f>
        <v>0</v>
      </c>
      <c r="R162" s="61">
        <f>'[14]РП1кв'!B65</f>
        <v>0</v>
      </c>
      <c r="S162" s="61">
        <f>'[14]РП1кв'!D65</f>
        <v>0</v>
      </c>
      <c r="T162" s="61">
        <v>0</v>
      </c>
      <c r="U162" s="61">
        <v>0</v>
      </c>
      <c r="V162" s="61">
        <v>0</v>
      </c>
      <c r="W162" s="61">
        <v>0</v>
      </c>
      <c r="X162" s="79" t="s">
        <v>179</v>
      </c>
      <c r="Y162" s="79">
        <v>0</v>
      </c>
    </row>
    <row r="163" spans="1:25" ht="12.75" customHeight="1">
      <c r="A163" s="27" t="s">
        <v>180</v>
      </c>
      <c r="B163" s="88">
        <f t="shared" si="35"/>
        <v>0</v>
      </c>
      <c r="C163" s="88">
        <f t="shared" si="31"/>
        <v>161</v>
      </c>
      <c r="D163" s="37">
        <f t="shared" si="32"/>
        <v>0</v>
      </c>
      <c r="E163" s="37">
        <f t="shared" si="33"/>
        <v>161</v>
      </c>
      <c r="F163" s="61">
        <f>'[7]РП1кв'!B66</f>
        <v>0</v>
      </c>
      <c r="G163" s="61">
        <f>'[7]РП1кв'!D66</f>
        <v>161</v>
      </c>
      <c r="H163" s="61">
        <f>'[8]РП1кв'!B66</f>
        <v>0</v>
      </c>
      <c r="I163" s="61">
        <f>'[8]РП1кв'!D66</f>
        <v>0</v>
      </c>
      <c r="J163" s="61">
        <f>'[9]РП1кв'!B66</f>
        <v>0</v>
      </c>
      <c r="K163" s="61">
        <f>'[9]РП1кв'!D66</f>
        <v>0</v>
      </c>
      <c r="L163" s="61">
        <f>'[10]РП1кв'!C66</f>
        <v>0</v>
      </c>
      <c r="M163" s="61">
        <f>'[10]РП1кв'!D66</f>
        <v>0</v>
      </c>
      <c r="N163" s="61">
        <f>'[11]РП1кв'!B66</f>
        <v>0</v>
      </c>
      <c r="O163" s="61">
        <f>'[11]РП1кв'!D66</f>
        <v>0</v>
      </c>
      <c r="P163" s="61">
        <f>'[12]РП1кв'!B66</f>
        <v>0</v>
      </c>
      <c r="Q163" s="61">
        <f>'[12]РП1кв'!D66</f>
        <v>0</v>
      </c>
      <c r="R163" s="61">
        <f>'[14]РП1кв'!B66</f>
        <v>0</v>
      </c>
      <c r="S163" s="61">
        <f>'[14]РП1кв'!D66</f>
        <v>0</v>
      </c>
      <c r="T163" s="61">
        <v>0</v>
      </c>
      <c r="U163" s="61">
        <v>0</v>
      </c>
      <c r="V163" s="61">
        <v>0</v>
      </c>
      <c r="W163" s="61">
        <v>0</v>
      </c>
      <c r="X163" s="79" t="s">
        <v>180</v>
      </c>
      <c r="Y163" s="79">
        <v>0</v>
      </c>
    </row>
    <row r="164" spans="1:25" ht="12.75" customHeight="1">
      <c r="A164" s="27" t="s">
        <v>181</v>
      </c>
      <c r="B164" s="88">
        <f t="shared" si="35"/>
        <v>56725</v>
      </c>
      <c r="C164" s="88">
        <f t="shared" si="31"/>
        <v>51556</v>
      </c>
      <c r="D164" s="37">
        <f t="shared" si="32"/>
        <v>56725</v>
      </c>
      <c r="E164" s="37">
        <f t="shared" si="33"/>
        <v>51556</v>
      </c>
      <c r="F164" s="60">
        <f>SUM(F165:F168)</f>
        <v>56725</v>
      </c>
      <c r="G164" s="60">
        <f>SUM(G165:G168)</f>
        <v>51556</v>
      </c>
      <c r="H164" s="60">
        <f>SUM(H165:H168)</f>
        <v>0</v>
      </c>
      <c r="I164" s="60">
        <f>SUM(I165:I168)</f>
        <v>0</v>
      </c>
      <c r="J164" s="60">
        <f aca="true" t="shared" si="44" ref="J164:S164">SUM(J165:J168)</f>
        <v>0</v>
      </c>
      <c r="K164" s="60">
        <f t="shared" si="44"/>
        <v>0</v>
      </c>
      <c r="L164" s="60">
        <f t="shared" si="44"/>
        <v>0</v>
      </c>
      <c r="M164" s="60">
        <f t="shared" si="44"/>
        <v>0</v>
      </c>
      <c r="N164" s="60">
        <f t="shared" si="44"/>
        <v>0</v>
      </c>
      <c r="O164" s="60">
        <f t="shared" si="44"/>
        <v>0</v>
      </c>
      <c r="P164" s="60">
        <f t="shared" si="44"/>
        <v>0</v>
      </c>
      <c r="Q164" s="60">
        <f t="shared" si="44"/>
        <v>0</v>
      </c>
      <c r="R164" s="60">
        <f t="shared" si="44"/>
        <v>0</v>
      </c>
      <c r="S164" s="60">
        <f t="shared" si="44"/>
        <v>0</v>
      </c>
      <c r="T164" s="60">
        <f>SUM(T165:T168)</f>
        <v>0</v>
      </c>
      <c r="U164" s="60">
        <f>SUM(U165:U168)</f>
        <v>0</v>
      </c>
      <c r="V164" s="60">
        <f>SUM(V165:V168)</f>
        <v>0</v>
      </c>
      <c r="W164" s="60">
        <f>SUM(W165:W168)</f>
        <v>0</v>
      </c>
      <c r="X164" s="79" t="s">
        <v>181</v>
      </c>
      <c r="Y164" s="79">
        <v>9867</v>
      </c>
    </row>
    <row r="165" spans="1:25" ht="12.75" customHeight="1">
      <c r="A165" s="29" t="s">
        <v>182</v>
      </c>
      <c r="B165" s="88">
        <f t="shared" si="35"/>
        <v>0</v>
      </c>
      <c r="C165" s="88">
        <f t="shared" si="31"/>
        <v>14719</v>
      </c>
      <c r="D165" s="37">
        <f t="shared" si="32"/>
        <v>0</v>
      </c>
      <c r="E165" s="37">
        <f t="shared" si="33"/>
        <v>14719</v>
      </c>
      <c r="F165" s="61">
        <f>'[7]РП1кв'!B68</f>
        <v>0</v>
      </c>
      <c r="G165" s="61">
        <f>'[7]РП1кв'!D68</f>
        <v>14719</v>
      </c>
      <c r="H165" s="61">
        <f>'[8]РП1кв'!B68</f>
        <v>0</v>
      </c>
      <c r="I165" s="61">
        <f>'[8]РП1кв'!D68</f>
        <v>0</v>
      </c>
      <c r="J165" s="61">
        <f>'[9]РП1кв'!B68</f>
        <v>0</v>
      </c>
      <c r="K165" s="61">
        <f>'[9]РП1кв'!D68</f>
        <v>0</v>
      </c>
      <c r="L165" s="61">
        <f>'[10]РП1кв'!C68</f>
        <v>0</v>
      </c>
      <c r="M165" s="61">
        <f>'[10]РП1кв'!D68</f>
        <v>0</v>
      </c>
      <c r="N165" s="61">
        <f>'[11]РП1кв'!B68</f>
        <v>0</v>
      </c>
      <c r="O165" s="61">
        <f>'[11]РП1кв'!D68</f>
        <v>0</v>
      </c>
      <c r="P165" s="61">
        <f>'[12]РП1кв'!B68</f>
        <v>0</v>
      </c>
      <c r="Q165" s="61">
        <f>'[12]РП1кв'!D68</f>
        <v>0</v>
      </c>
      <c r="R165" s="61">
        <f>'[14]РП1кв'!B68</f>
        <v>0</v>
      </c>
      <c r="S165" s="61">
        <f>'[14]РП1кв'!D68</f>
        <v>0</v>
      </c>
      <c r="T165" s="61">
        <v>0</v>
      </c>
      <c r="U165" s="61">
        <v>0</v>
      </c>
      <c r="V165" s="61">
        <v>0</v>
      </c>
      <c r="W165" s="61">
        <v>0</v>
      </c>
      <c r="X165" s="79" t="s">
        <v>182</v>
      </c>
      <c r="Y165" s="79">
        <v>1261</v>
      </c>
    </row>
    <row r="166" spans="1:25" ht="12.75" customHeight="1">
      <c r="A166" s="29" t="s">
        <v>183</v>
      </c>
      <c r="B166" s="88">
        <f t="shared" si="35"/>
        <v>28000</v>
      </c>
      <c r="C166" s="88">
        <f t="shared" si="31"/>
        <v>30501</v>
      </c>
      <c r="D166" s="37">
        <f t="shared" si="32"/>
        <v>28000</v>
      </c>
      <c r="E166" s="37">
        <f t="shared" si="33"/>
        <v>30501</v>
      </c>
      <c r="F166" s="61">
        <f>'[7]РП1кв'!$B$69</f>
        <v>28000</v>
      </c>
      <c r="G166" s="61">
        <f>'[7]РП1кв'!D69</f>
        <v>30501</v>
      </c>
      <c r="H166" s="61">
        <f>'[8]РП1кв'!B69</f>
        <v>0</v>
      </c>
      <c r="I166" s="61">
        <f>'[8]РП1кв'!D69</f>
        <v>0</v>
      </c>
      <c r="J166" s="61">
        <f>'[9]РП1кв'!B69</f>
        <v>0</v>
      </c>
      <c r="K166" s="61">
        <f>'[9]РП1кв'!D69</f>
        <v>0</v>
      </c>
      <c r="L166" s="61">
        <f>'[10]РП1кв'!C69</f>
        <v>0</v>
      </c>
      <c r="M166" s="61">
        <f>'[10]РП1кв'!D69</f>
        <v>0</v>
      </c>
      <c r="N166" s="61">
        <f>'[11]РП1кв'!B69</f>
        <v>0</v>
      </c>
      <c r="O166" s="61">
        <f>'[11]РП1кв'!D69</f>
        <v>0</v>
      </c>
      <c r="P166" s="61">
        <f>'[12]РП1кв'!B69</f>
        <v>0</v>
      </c>
      <c r="Q166" s="61">
        <f>'[12]РП1кв'!D69</f>
        <v>0</v>
      </c>
      <c r="R166" s="61">
        <f>'[14]РП1кв'!B69</f>
        <v>0</v>
      </c>
      <c r="S166" s="61">
        <f>'[14]РП1кв'!D69</f>
        <v>0</v>
      </c>
      <c r="T166" s="61">
        <v>0</v>
      </c>
      <c r="U166" s="61">
        <v>0</v>
      </c>
      <c r="V166" s="61">
        <v>0</v>
      </c>
      <c r="W166" s="61">
        <v>0</v>
      </c>
      <c r="X166" s="79" t="s">
        <v>183</v>
      </c>
      <c r="Y166" s="79">
        <v>7306</v>
      </c>
    </row>
    <row r="167" spans="1:25" ht="12.75" customHeight="1">
      <c r="A167" s="29" t="s">
        <v>184</v>
      </c>
      <c r="B167" s="88">
        <f t="shared" si="35"/>
        <v>12500</v>
      </c>
      <c r="C167" s="88">
        <f t="shared" si="31"/>
        <v>4563</v>
      </c>
      <c r="D167" s="37">
        <f t="shared" si="32"/>
        <v>12500</v>
      </c>
      <c r="E167" s="37">
        <f t="shared" si="33"/>
        <v>4563</v>
      </c>
      <c r="F167" s="61">
        <f>'[7]РП1кв'!B70</f>
        <v>12500</v>
      </c>
      <c r="G167" s="61">
        <f>'[7]РП1кв'!D70</f>
        <v>4563</v>
      </c>
      <c r="H167" s="61">
        <f>'[8]РП1кв'!B70</f>
        <v>0</v>
      </c>
      <c r="I167" s="61">
        <f>'[8]РП1кв'!D70</f>
        <v>0</v>
      </c>
      <c r="J167" s="61">
        <f>'[9]РП1кв'!B70</f>
        <v>0</v>
      </c>
      <c r="K167" s="61">
        <f>'[9]РП1кв'!D70</f>
        <v>0</v>
      </c>
      <c r="L167" s="61">
        <f>'[10]РП1кв'!C70</f>
        <v>0</v>
      </c>
      <c r="M167" s="61">
        <f>'[10]РП1кв'!D70</f>
        <v>0</v>
      </c>
      <c r="N167" s="61">
        <f>'[11]РП1кв'!B70</f>
        <v>0</v>
      </c>
      <c r="O167" s="61">
        <f>'[11]РП1кв'!D70</f>
        <v>0</v>
      </c>
      <c r="P167" s="61">
        <f>'[12]РП1кв'!B70</f>
        <v>0</v>
      </c>
      <c r="Q167" s="61">
        <f>'[12]РП1кв'!D70</f>
        <v>0</v>
      </c>
      <c r="R167" s="61">
        <f>'[14]РП1кв'!B70</f>
        <v>0</v>
      </c>
      <c r="S167" s="61">
        <f>'[14]РП1кв'!D70</f>
        <v>0</v>
      </c>
      <c r="T167" s="61">
        <v>0</v>
      </c>
      <c r="U167" s="61">
        <v>0</v>
      </c>
      <c r="V167" s="61">
        <v>0</v>
      </c>
      <c r="W167" s="61">
        <v>0</v>
      </c>
      <c r="X167" s="79" t="s">
        <v>184</v>
      </c>
      <c r="Y167" s="79">
        <v>1222</v>
      </c>
    </row>
    <row r="168" spans="1:25" ht="12.75" customHeight="1">
      <c r="A168" s="29" t="s">
        <v>185</v>
      </c>
      <c r="B168" s="91">
        <f t="shared" si="35"/>
        <v>16225</v>
      </c>
      <c r="C168" s="88">
        <f t="shared" si="31"/>
        <v>1773</v>
      </c>
      <c r="D168" s="37">
        <f t="shared" si="32"/>
        <v>16225</v>
      </c>
      <c r="E168" s="37">
        <f t="shared" si="33"/>
        <v>1773</v>
      </c>
      <c r="F168" s="61">
        <f>'[7]РП1кв'!B71</f>
        <v>16225</v>
      </c>
      <c r="G168" s="61">
        <f>'[7]РП1кв'!D71</f>
        <v>1773</v>
      </c>
      <c r="H168" s="61">
        <f>'[8]РП1кв'!B71</f>
        <v>0</v>
      </c>
      <c r="I168" s="61">
        <f>'[8]РП1кв'!D71</f>
        <v>0</v>
      </c>
      <c r="J168" s="61">
        <f>'[9]РП1кв'!B71</f>
        <v>0</v>
      </c>
      <c r="K168" s="61">
        <f>'[9]РП1кв'!D71</f>
        <v>0</v>
      </c>
      <c r="L168" s="61">
        <f>'[10]РП1кв'!C71</f>
        <v>0</v>
      </c>
      <c r="M168" s="61">
        <f>'[10]РП1кв'!D71</f>
        <v>0</v>
      </c>
      <c r="N168" s="61">
        <f>'[11]РП1кв'!B71</f>
        <v>0</v>
      </c>
      <c r="O168" s="61">
        <f>'[11]РП1кв'!D71</f>
        <v>0</v>
      </c>
      <c r="P168" s="61">
        <f>'[12]РП1кв'!B71</f>
        <v>0</v>
      </c>
      <c r="Q168" s="61">
        <f>'[12]РП1кв'!D71</f>
        <v>0</v>
      </c>
      <c r="R168" s="61">
        <f>'[14]РП1кв'!B71</f>
        <v>0</v>
      </c>
      <c r="S168" s="61">
        <f>'[14]РП1кв'!D71</f>
        <v>0</v>
      </c>
      <c r="T168" s="61">
        <v>0</v>
      </c>
      <c r="U168" s="61">
        <v>0</v>
      </c>
      <c r="V168" s="61">
        <v>0</v>
      </c>
      <c r="W168" s="61">
        <v>0</v>
      </c>
      <c r="X168" s="79" t="s">
        <v>303</v>
      </c>
      <c r="Y168" s="79">
        <v>78</v>
      </c>
    </row>
    <row r="169" spans="1:25" ht="12.75" customHeight="1">
      <c r="A169" s="27" t="s">
        <v>186</v>
      </c>
      <c r="B169" s="91">
        <f aca="true" t="shared" si="45" ref="B169:B232">F169+H169+J169+L169+N169+P169+R169+T169+V169</f>
        <v>0</v>
      </c>
      <c r="C169" s="88">
        <f aca="true" t="shared" si="46" ref="C169:C232">G169+I169+K169+M169+O169+Q169+S169+U169+W169</f>
        <v>15619</v>
      </c>
      <c r="D169" s="37">
        <f aca="true" t="shared" si="47" ref="D169:D232">B169-P169</f>
        <v>0</v>
      </c>
      <c r="E169" s="37">
        <f aca="true" t="shared" si="48" ref="E169:E232">C169-Q169</f>
        <v>15619</v>
      </c>
      <c r="F169" s="61">
        <f>'[7]РП1кв'!B72</f>
        <v>0</v>
      </c>
      <c r="G169" s="61">
        <f>'[7]РП1кв'!D72</f>
        <v>15619</v>
      </c>
      <c r="H169" s="61">
        <f>'[8]РП1кв'!B72</f>
        <v>0</v>
      </c>
      <c r="I169" s="61">
        <f>'[8]РП1кв'!D72</f>
        <v>0</v>
      </c>
      <c r="J169" s="61">
        <f>'[9]РП1кв'!B72</f>
        <v>0</v>
      </c>
      <c r="K169" s="61">
        <f>'[9]РП1кв'!D72</f>
        <v>0</v>
      </c>
      <c r="L169" s="61">
        <f>'[10]РП1кв'!C72</f>
        <v>0</v>
      </c>
      <c r="M169" s="61">
        <f>'[10]РП1кв'!D72</f>
        <v>0</v>
      </c>
      <c r="N169" s="61">
        <f>'[11]РП1кв'!B72</f>
        <v>0</v>
      </c>
      <c r="O169" s="61">
        <f>'[11]РП1кв'!D72</f>
        <v>0</v>
      </c>
      <c r="P169" s="61">
        <f>'[12]РП1кв'!B72</f>
        <v>0</v>
      </c>
      <c r="Q169" s="61">
        <f>'[12]РП1кв'!D72</f>
        <v>0</v>
      </c>
      <c r="R169" s="61">
        <f>'[14]РП1кв'!B72</f>
        <v>0</v>
      </c>
      <c r="S169" s="61">
        <f>'[14]РП1кв'!D72</f>
        <v>0</v>
      </c>
      <c r="T169" s="61">
        <v>0</v>
      </c>
      <c r="U169" s="61">
        <v>0</v>
      </c>
      <c r="V169" s="61">
        <v>0</v>
      </c>
      <c r="W169" s="61">
        <v>0</v>
      </c>
      <c r="X169" s="79" t="s">
        <v>186</v>
      </c>
      <c r="Y169" s="79">
        <v>1898</v>
      </c>
    </row>
    <row r="170" spans="1:25" ht="12.75" customHeight="1">
      <c r="A170" s="27" t="s">
        <v>187</v>
      </c>
      <c r="B170" s="91">
        <f t="shared" si="45"/>
        <v>0</v>
      </c>
      <c r="C170" s="88">
        <f t="shared" si="46"/>
        <v>0</v>
      </c>
      <c r="D170" s="37">
        <f t="shared" si="47"/>
        <v>0</v>
      </c>
      <c r="E170" s="37">
        <f t="shared" si="48"/>
        <v>0</v>
      </c>
      <c r="F170" s="61">
        <f>'[7]РП1кв'!B73</f>
        <v>0</v>
      </c>
      <c r="G170" s="61">
        <f>'[7]РП1кв'!D73</f>
        <v>0</v>
      </c>
      <c r="H170" s="61">
        <f>'[8]РП1кв'!B73</f>
        <v>0</v>
      </c>
      <c r="I170" s="61">
        <f>'[8]РП1кв'!D73</f>
        <v>0</v>
      </c>
      <c r="J170" s="61">
        <f>'[9]РП1кв'!B73</f>
        <v>0</v>
      </c>
      <c r="K170" s="61">
        <f>'[9]РП1кв'!D73</f>
        <v>0</v>
      </c>
      <c r="L170" s="61">
        <f>'[10]РП1кв'!C73</f>
        <v>0</v>
      </c>
      <c r="M170" s="61">
        <f>'[10]РП1кв'!D73</f>
        <v>0</v>
      </c>
      <c r="N170" s="61">
        <f>'[11]РП1кв'!B73</f>
        <v>0</v>
      </c>
      <c r="O170" s="61">
        <f>'[11]РП1кв'!D73</f>
        <v>0</v>
      </c>
      <c r="P170" s="61">
        <f>'[12]РП1кв'!B73</f>
        <v>0</v>
      </c>
      <c r="Q170" s="61">
        <f>'[12]РП1кв'!D73</f>
        <v>0</v>
      </c>
      <c r="R170" s="61">
        <f>'[14]РП1кв'!B73</f>
        <v>0</v>
      </c>
      <c r="S170" s="61">
        <f>'[14]РП1кв'!D73</f>
        <v>0</v>
      </c>
      <c r="T170" s="61">
        <v>0</v>
      </c>
      <c r="U170" s="61">
        <v>0</v>
      </c>
      <c r="V170" s="61">
        <v>0</v>
      </c>
      <c r="W170" s="61">
        <v>0</v>
      </c>
      <c r="X170" s="79" t="s">
        <v>187</v>
      </c>
      <c r="Y170" s="79">
        <v>0</v>
      </c>
    </row>
    <row r="171" spans="1:25" ht="12.75" customHeight="1">
      <c r="A171" s="27" t="s">
        <v>188</v>
      </c>
      <c r="B171" s="91">
        <f t="shared" si="45"/>
        <v>979325.5</v>
      </c>
      <c r="C171" s="88">
        <f t="shared" si="46"/>
        <v>1189588</v>
      </c>
      <c r="D171" s="37">
        <f t="shared" si="47"/>
        <v>979325.5</v>
      </c>
      <c r="E171" s="37">
        <f t="shared" si="48"/>
        <v>1189588</v>
      </c>
      <c r="F171" s="60">
        <f>SUM(F172:F173,F174,F175,F177:F183)</f>
        <v>897958.5</v>
      </c>
      <c r="G171" s="60">
        <f>SUM(G172,G174,G175,G177:G183)</f>
        <v>1179014</v>
      </c>
      <c r="H171" s="60">
        <f>SUM(H172,H174,H175,H177:H183)</f>
        <v>3307</v>
      </c>
      <c r="I171" s="60">
        <f>SUM(I172,I174,I175,I177:I183)</f>
        <v>484</v>
      </c>
      <c r="J171" s="60">
        <f aca="true" t="shared" si="49" ref="J171:S171">SUM(J172,J174,J175,J177:J183)</f>
        <v>22092</v>
      </c>
      <c r="K171" s="60">
        <f t="shared" si="49"/>
        <v>233</v>
      </c>
      <c r="L171" s="60">
        <f t="shared" si="49"/>
        <v>40067</v>
      </c>
      <c r="M171" s="60">
        <f t="shared" si="49"/>
        <v>257</v>
      </c>
      <c r="N171" s="60">
        <f t="shared" si="49"/>
        <v>0</v>
      </c>
      <c r="O171" s="60">
        <f t="shared" si="49"/>
        <v>0</v>
      </c>
      <c r="P171" s="60">
        <f t="shared" si="49"/>
        <v>0</v>
      </c>
      <c r="Q171" s="60">
        <f t="shared" si="49"/>
        <v>0</v>
      </c>
      <c r="R171" s="60">
        <f>SUM(R172,R174,R175,R177:R183)</f>
        <v>15901</v>
      </c>
      <c r="S171" s="60">
        <f t="shared" si="49"/>
        <v>9600</v>
      </c>
      <c r="T171" s="60">
        <f>SUM(T172,T174,T175,T177:T183)</f>
        <v>0</v>
      </c>
      <c r="U171" s="60">
        <f>SUM(U172,U174,U175,U177:U183)</f>
        <v>0</v>
      </c>
      <c r="V171" s="60">
        <f>SUM(V172,V174,V175,V177:V183)</f>
        <v>0</v>
      </c>
      <c r="W171" s="60">
        <f>SUM(W172,W174,W175,W177:W183)</f>
        <v>0</v>
      </c>
      <c r="X171" s="79" t="s">
        <v>188</v>
      </c>
      <c r="Y171" s="79">
        <v>183084</v>
      </c>
    </row>
    <row r="172" spans="1:25" ht="12.75" customHeight="1">
      <c r="A172" s="27" t="s">
        <v>152</v>
      </c>
      <c r="B172" s="91">
        <f t="shared" si="45"/>
        <v>0</v>
      </c>
      <c r="C172" s="88">
        <f t="shared" si="46"/>
        <v>23504</v>
      </c>
      <c r="D172" s="37">
        <f t="shared" si="47"/>
        <v>0</v>
      </c>
      <c r="E172" s="37">
        <f t="shared" si="48"/>
        <v>23504</v>
      </c>
      <c r="F172" s="61">
        <f>'[7]РП1кв'!B75</f>
        <v>0</v>
      </c>
      <c r="G172" s="61">
        <f>'[7]РП1кв'!D75</f>
        <v>23504</v>
      </c>
      <c r="H172" s="61">
        <f>'[8]РП1кв'!B75</f>
        <v>0</v>
      </c>
      <c r="I172" s="61">
        <f>'[8]РП1кв'!D75</f>
        <v>0</v>
      </c>
      <c r="J172" s="61">
        <f>'[9]РП1кв'!B75</f>
        <v>0</v>
      </c>
      <c r="K172" s="61">
        <f>'[9]РП1кв'!D75</f>
        <v>0</v>
      </c>
      <c r="L172" s="61">
        <f>'[10]РП1кв'!C75</f>
        <v>0</v>
      </c>
      <c r="M172" s="61">
        <f>'[10]РП1кв'!D75</f>
        <v>0</v>
      </c>
      <c r="N172" s="61">
        <f>'[11]РП1кв'!B75</f>
        <v>0</v>
      </c>
      <c r="O172" s="61">
        <f>'[11]РП1кв'!D75</f>
        <v>0</v>
      </c>
      <c r="P172" s="61">
        <f>'[12]РП1кв'!B75</f>
        <v>0</v>
      </c>
      <c r="Q172" s="61">
        <f>'[12]РП1кв'!D75</f>
        <v>0</v>
      </c>
      <c r="R172" s="61">
        <f>'[14]РП1кв'!C75</f>
        <v>0</v>
      </c>
      <c r="S172" s="61">
        <f>'[14]РП1кв'!D75</f>
        <v>0</v>
      </c>
      <c r="T172" s="61">
        <v>0</v>
      </c>
      <c r="U172" s="61">
        <v>0</v>
      </c>
      <c r="V172" s="61">
        <v>0</v>
      </c>
      <c r="W172" s="61">
        <v>0</v>
      </c>
      <c r="X172" s="79" t="s">
        <v>152</v>
      </c>
      <c r="Y172" s="79">
        <v>0</v>
      </c>
    </row>
    <row r="173" spans="1:25" ht="12.75" customHeight="1">
      <c r="A173" s="27" t="s">
        <v>153</v>
      </c>
      <c r="B173" s="91">
        <f t="shared" si="45"/>
        <v>0</v>
      </c>
      <c r="C173" s="88">
        <f t="shared" si="46"/>
        <v>0</v>
      </c>
      <c r="D173" s="37">
        <f t="shared" si="47"/>
        <v>0</v>
      </c>
      <c r="E173" s="37">
        <f t="shared" si="48"/>
        <v>0</v>
      </c>
      <c r="F173" s="61">
        <f>'[7]РП1кв'!B76</f>
        <v>0</v>
      </c>
      <c r="G173" s="61">
        <f>'[7]РП1кв'!D76</f>
        <v>0</v>
      </c>
      <c r="H173" s="61">
        <f>'[8]РП1кв'!B76</f>
        <v>0</v>
      </c>
      <c r="I173" s="61">
        <f>'[8]РП1кв'!D76</f>
        <v>0</v>
      </c>
      <c r="J173" s="61">
        <f>'[9]РП1кв'!B76</f>
        <v>0</v>
      </c>
      <c r="K173" s="61">
        <f>'[9]РП1кв'!D76</f>
        <v>0</v>
      </c>
      <c r="L173" s="61">
        <f>'[10]РП1кв'!C76</f>
        <v>0</v>
      </c>
      <c r="M173" s="61">
        <f>'[10]РП1кв'!D76</f>
        <v>0</v>
      </c>
      <c r="N173" s="61">
        <f>'[11]РП1кв'!B76</f>
        <v>0</v>
      </c>
      <c r="O173" s="61">
        <f>'[11]РП1кв'!D76</f>
        <v>0</v>
      </c>
      <c r="P173" s="61">
        <f>'[12]РП1кв'!B76</f>
        <v>0</v>
      </c>
      <c r="Q173" s="61">
        <f>'[12]РП1кв'!D76</f>
        <v>0</v>
      </c>
      <c r="R173" s="61">
        <f>'[14]РП1кв'!C76</f>
        <v>0</v>
      </c>
      <c r="S173" s="61">
        <f>'[14]РП1кв'!D76</f>
        <v>0</v>
      </c>
      <c r="T173" s="61">
        <v>0</v>
      </c>
      <c r="U173" s="61">
        <v>0</v>
      </c>
      <c r="V173" s="61">
        <v>0</v>
      </c>
      <c r="W173" s="61">
        <v>0</v>
      </c>
      <c r="X173" s="79" t="s">
        <v>305</v>
      </c>
      <c r="Y173" s="79">
        <v>8895</v>
      </c>
    </row>
    <row r="174" spans="1:25" ht="12.75" customHeight="1">
      <c r="A174" s="28" t="s">
        <v>154</v>
      </c>
      <c r="B174" s="91">
        <f t="shared" si="45"/>
        <v>0</v>
      </c>
      <c r="C174" s="88">
        <f t="shared" si="46"/>
        <v>0</v>
      </c>
      <c r="D174" s="37">
        <f t="shared" si="47"/>
        <v>0</v>
      </c>
      <c r="E174" s="37">
        <f t="shared" si="48"/>
        <v>0</v>
      </c>
      <c r="F174" s="61">
        <f>'[7]РП1кв'!B77</f>
        <v>0</v>
      </c>
      <c r="G174" s="61">
        <f>'[7]РП1кв'!D77</f>
        <v>0</v>
      </c>
      <c r="H174" s="61">
        <f>'[8]РП1кв'!B77</f>
        <v>0</v>
      </c>
      <c r="I174" s="61">
        <f>'[8]РП1кв'!D77</f>
        <v>0</v>
      </c>
      <c r="J174" s="61">
        <f>'[9]РП1кв'!B77</f>
        <v>0</v>
      </c>
      <c r="K174" s="61">
        <f>'[9]РП1кв'!D77</f>
        <v>0</v>
      </c>
      <c r="L174" s="61">
        <f>'[10]РП1кв'!C77</f>
        <v>0</v>
      </c>
      <c r="M174" s="61">
        <f>'[10]РП1кв'!D77</f>
        <v>0</v>
      </c>
      <c r="N174" s="61">
        <f>'[11]РП1кв'!B77</f>
        <v>0</v>
      </c>
      <c r="O174" s="61">
        <f>'[11]РП1кв'!D77</f>
        <v>0</v>
      </c>
      <c r="P174" s="61">
        <f>'[12]РП1кв'!B77</f>
        <v>0</v>
      </c>
      <c r="Q174" s="61">
        <f>'[12]РП1кв'!D77</f>
        <v>0</v>
      </c>
      <c r="R174" s="61">
        <f>'[14]РП1кв'!C77</f>
        <v>0</v>
      </c>
      <c r="S174" s="61">
        <f>'[14]РП1кв'!D77</f>
        <v>0</v>
      </c>
      <c r="T174" s="61">
        <v>0</v>
      </c>
      <c r="U174" s="61">
        <v>0</v>
      </c>
      <c r="V174" s="61">
        <v>0</v>
      </c>
      <c r="W174" s="61">
        <v>0</v>
      </c>
      <c r="X174" s="79" t="s">
        <v>154</v>
      </c>
      <c r="Y174" s="79">
        <v>0</v>
      </c>
    </row>
    <row r="175" spans="1:25" ht="12.75" customHeight="1">
      <c r="A175" s="27" t="s">
        <v>155</v>
      </c>
      <c r="B175" s="91">
        <f t="shared" si="45"/>
        <v>4848</v>
      </c>
      <c r="C175" s="88">
        <f t="shared" si="46"/>
        <v>3925</v>
      </c>
      <c r="D175" s="37">
        <f t="shared" si="47"/>
        <v>4848</v>
      </c>
      <c r="E175" s="37">
        <f t="shared" si="48"/>
        <v>3925</v>
      </c>
      <c r="F175" s="61">
        <f>'[7]РП1кв'!B78</f>
        <v>4848</v>
      </c>
      <c r="G175" s="61">
        <f>'[7]РП1кв'!D78</f>
        <v>3914</v>
      </c>
      <c r="H175" s="61">
        <f>'[8]РП1кв'!B78</f>
        <v>0</v>
      </c>
      <c r="I175" s="61">
        <f>'[8]РП1кв'!D78</f>
        <v>6</v>
      </c>
      <c r="J175" s="61">
        <f>'[9]РП1кв'!B78</f>
        <v>0</v>
      </c>
      <c r="K175" s="61">
        <f>'[9]РП1кв'!D78</f>
        <v>2</v>
      </c>
      <c r="L175" s="61">
        <f>'[10]РП1кв'!C78</f>
        <v>0</v>
      </c>
      <c r="M175" s="61">
        <f>'[10]РП1кв'!D78</f>
        <v>3</v>
      </c>
      <c r="N175" s="61">
        <f>'[11]РП1кв'!B78</f>
        <v>0</v>
      </c>
      <c r="O175" s="61">
        <f>'[11]РП1кв'!D78</f>
        <v>0</v>
      </c>
      <c r="P175" s="61">
        <f>'[12]РП1кв'!B78</f>
        <v>0</v>
      </c>
      <c r="Q175" s="61">
        <f>'[12]РП1кв'!D78</f>
        <v>0</v>
      </c>
      <c r="R175" s="61">
        <f>'[14]РП1кв'!C78</f>
        <v>0</v>
      </c>
      <c r="S175" s="61">
        <f>'[14]РП1кв'!D78</f>
        <v>0</v>
      </c>
      <c r="T175" s="61">
        <v>0</v>
      </c>
      <c r="U175" s="61">
        <v>0</v>
      </c>
      <c r="V175" s="61">
        <v>0</v>
      </c>
      <c r="W175" s="61">
        <v>0</v>
      </c>
      <c r="X175" s="79" t="s">
        <v>155</v>
      </c>
      <c r="Y175" s="79">
        <v>0</v>
      </c>
    </row>
    <row r="176" spans="1:25" ht="12.75" customHeight="1">
      <c r="A176" s="27" t="s">
        <v>156</v>
      </c>
      <c r="B176" s="91">
        <f t="shared" si="45"/>
        <v>4848</v>
      </c>
      <c r="C176" s="88">
        <f t="shared" si="46"/>
        <v>3925</v>
      </c>
      <c r="D176" s="37">
        <f t="shared" si="47"/>
        <v>4848</v>
      </c>
      <c r="E176" s="37">
        <f t="shared" si="48"/>
        <v>3925</v>
      </c>
      <c r="F176" s="61">
        <f>'[7]РП1кв'!B79</f>
        <v>4848</v>
      </c>
      <c r="G176" s="61">
        <f>'[7]РП1кв'!D79</f>
        <v>3914</v>
      </c>
      <c r="H176" s="61">
        <f>'[8]РП1кв'!B79</f>
        <v>0</v>
      </c>
      <c r="I176" s="61">
        <f>'[8]РП1кв'!D79</f>
        <v>6</v>
      </c>
      <c r="J176" s="61">
        <f>'[9]РП1кв'!B79</f>
        <v>0</v>
      </c>
      <c r="K176" s="61">
        <f>'[9]РП1кв'!D79</f>
        <v>2</v>
      </c>
      <c r="L176" s="61">
        <f>'[10]РП1кв'!C79</f>
        <v>0</v>
      </c>
      <c r="M176" s="61">
        <f>'[10]РП1кв'!D79</f>
        <v>3</v>
      </c>
      <c r="N176" s="61">
        <f>'[11]РП1кв'!B79</f>
        <v>0</v>
      </c>
      <c r="O176" s="61">
        <f>'[11]РП1кв'!D79</f>
        <v>0</v>
      </c>
      <c r="P176" s="61">
        <f>'[12]РП1кв'!B79</f>
        <v>0</v>
      </c>
      <c r="Q176" s="61">
        <f>'[12]РП1кв'!D79</f>
        <v>0</v>
      </c>
      <c r="R176" s="61">
        <f>'[14]РП1кв'!C79</f>
        <v>0</v>
      </c>
      <c r="S176" s="61">
        <f>'[14]РП1кв'!D79</f>
        <v>0</v>
      </c>
      <c r="T176" s="61">
        <v>0</v>
      </c>
      <c r="U176" s="61">
        <v>0</v>
      </c>
      <c r="V176" s="61">
        <v>0</v>
      </c>
      <c r="W176" s="61">
        <v>0</v>
      </c>
      <c r="X176" s="79" t="s">
        <v>306</v>
      </c>
      <c r="Y176" s="79">
        <v>3344</v>
      </c>
    </row>
    <row r="177" spans="1:25" ht="12.75" customHeight="1">
      <c r="A177" s="27" t="s">
        <v>157</v>
      </c>
      <c r="B177" s="91">
        <f t="shared" si="45"/>
        <v>218214</v>
      </c>
      <c r="C177" s="88">
        <f t="shared" si="46"/>
        <v>219559</v>
      </c>
      <c r="D177" s="37">
        <f t="shared" si="47"/>
        <v>218214</v>
      </c>
      <c r="E177" s="37">
        <f t="shared" si="48"/>
        <v>219559</v>
      </c>
      <c r="F177" s="61">
        <f>'[7]РП1кв'!B80</f>
        <v>200994</v>
      </c>
      <c r="G177" s="61">
        <f>'[7]РП1кв'!D80</f>
        <v>219089</v>
      </c>
      <c r="H177" s="61">
        <f>'[8]РП1кв'!B80</f>
        <v>0</v>
      </c>
      <c r="I177" s="61">
        <f>'[8]РП1кв'!D80</f>
        <v>5</v>
      </c>
      <c r="J177" s="61">
        <f>'[9]РП1кв'!B80</f>
        <v>5760</v>
      </c>
      <c r="K177" s="61">
        <f>'[9]РП1кв'!D80</f>
        <v>5</v>
      </c>
      <c r="L177" s="61">
        <f>'[10]РП1кв'!C80</f>
        <v>10560</v>
      </c>
      <c r="M177" s="61">
        <f>'[10]РП1кв'!D80</f>
        <v>10</v>
      </c>
      <c r="N177" s="61">
        <f>'[11]РП1кв'!B80</f>
        <v>0</v>
      </c>
      <c r="O177" s="61">
        <f>'[11]РП1кв'!D80</f>
        <v>0</v>
      </c>
      <c r="P177" s="61">
        <f>'[12]РП1кв'!B80</f>
        <v>0</v>
      </c>
      <c r="Q177" s="61">
        <f>'[12]РП1кв'!D80</f>
        <v>0</v>
      </c>
      <c r="R177" s="61">
        <f>'[14]РП1кв'!C80</f>
        <v>900</v>
      </c>
      <c r="S177" s="61">
        <f>'[14]РП1кв'!D80</f>
        <v>450</v>
      </c>
      <c r="T177" s="61">
        <v>0</v>
      </c>
      <c r="U177" s="61">
        <v>0</v>
      </c>
      <c r="V177" s="61">
        <v>0</v>
      </c>
      <c r="W177" s="61">
        <v>0</v>
      </c>
      <c r="X177" s="79" t="s">
        <v>157</v>
      </c>
      <c r="Y177" s="79">
        <v>46924</v>
      </c>
    </row>
    <row r="178" spans="1:25" ht="12.75" customHeight="1">
      <c r="A178" s="27" t="s">
        <v>189</v>
      </c>
      <c r="B178" s="91">
        <f t="shared" si="45"/>
        <v>21660</v>
      </c>
      <c r="C178" s="88">
        <f t="shared" si="46"/>
        <v>10446</v>
      </c>
      <c r="D178" s="37">
        <f t="shared" si="47"/>
        <v>21660</v>
      </c>
      <c r="E178" s="37">
        <f t="shared" si="48"/>
        <v>10446</v>
      </c>
      <c r="F178" s="61">
        <f>'[7]РП1кв'!B81</f>
        <v>9250</v>
      </c>
      <c r="G178" s="61">
        <f>'[7]РП1кв'!D81</f>
        <v>10446</v>
      </c>
      <c r="H178" s="61">
        <f>'[8]РП1кв'!B81</f>
        <v>0</v>
      </c>
      <c r="I178" s="61">
        <f>'[8]РП1кв'!D81</f>
        <v>0</v>
      </c>
      <c r="J178" s="61">
        <f>'[9]РП1кв'!B81</f>
        <v>4380</v>
      </c>
      <c r="K178" s="61">
        <f>'[9]РП1кв'!D81</f>
        <v>0</v>
      </c>
      <c r="L178" s="61">
        <f>'[10]РП1кв'!C81</f>
        <v>8030</v>
      </c>
      <c r="M178" s="61">
        <f>'[10]РП1кв'!D81</f>
        <v>0</v>
      </c>
      <c r="N178" s="61">
        <f>'[11]РП1кв'!B81</f>
        <v>0</v>
      </c>
      <c r="O178" s="61">
        <f>'[11]РП1кв'!D81</f>
        <v>0</v>
      </c>
      <c r="P178" s="61">
        <f>'[12]РП1кв'!B81</f>
        <v>0</v>
      </c>
      <c r="Q178" s="61">
        <f>'[12]РП1кв'!D81</f>
        <v>0</v>
      </c>
      <c r="R178" s="61">
        <f>'[14]РП1кв'!C81</f>
        <v>0</v>
      </c>
      <c r="S178" s="61">
        <f>'[14]РП1кв'!D81</f>
        <v>0</v>
      </c>
      <c r="T178" s="61">
        <v>0</v>
      </c>
      <c r="U178" s="61">
        <v>0</v>
      </c>
      <c r="V178" s="61">
        <v>0</v>
      </c>
      <c r="W178" s="61">
        <v>0</v>
      </c>
      <c r="X178" s="79" t="s">
        <v>189</v>
      </c>
      <c r="Y178" s="79">
        <v>2083</v>
      </c>
    </row>
    <row r="179" spans="1:25" s="6" customFormat="1" ht="12.75" customHeight="1">
      <c r="A179" s="27" t="s">
        <v>190</v>
      </c>
      <c r="B179" s="91">
        <f t="shared" si="45"/>
        <v>83336.5</v>
      </c>
      <c r="C179" s="88">
        <f t="shared" si="46"/>
        <v>56986</v>
      </c>
      <c r="D179" s="37">
        <f t="shared" si="47"/>
        <v>83336.5</v>
      </c>
      <c r="E179" s="37">
        <f t="shared" si="48"/>
        <v>56986</v>
      </c>
      <c r="F179" s="61">
        <f>'[7]РП1кв'!B82</f>
        <v>83336.5</v>
      </c>
      <c r="G179" s="61">
        <f>'[7]РП1кв'!D82</f>
        <v>56986</v>
      </c>
      <c r="H179" s="61">
        <f>'[8]РП1кв'!B82</f>
        <v>0</v>
      </c>
      <c r="I179" s="61">
        <f>'[8]РП1кв'!D82</f>
        <v>0</v>
      </c>
      <c r="J179" s="61">
        <f>'[9]РП1кв'!B82</f>
        <v>0</v>
      </c>
      <c r="K179" s="61">
        <f>'[9]РП1кв'!D82</f>
        <v>0</v>
      </c>
      <c r="L179" s="61">
        <f>'[10]РП1кв'!C82</f>
        <v>0</v>
      </c>
      <c r="M179" s="61">
        <f>'[10]РП1кв'!D82</f>
        <v>0</v>
      </c>
      <c r="N179" s="61">
        <f>'[11]РП1кв'!B82</f>
        <v>0</v>
      </c>
      <c r="O179" s="61">
        <f>'[11]РП1кв'!D82</f>
        <v>0</v>
      </c>
      <c r="P179" s="61">
        <f>'[12]РП1кв'!B82</f>
        <v>0</v>
      </c>
      <c r="Q179" s="61">
        <f>'[12]РП1кв'!D82</f>
        <v>0</v>
      </c>
      <c r="R179" s="61">
        <f>'[14]РП1кв'!C82</f>
        <v>0</v>
      </c>
      <c r="S179" s="61">
        <f>'[14]РП1кв'!D82</f>
        <v>0</v>
      </c>
      <c r="T179" s="61">
        <v>0</v>
      </c>
      <c r="U179" s="61">
        <v>0</v>
      </c>
      <c r="V179" s="61">
        <v>0</v>
      </c>
      <c r="W179" s="61">
        <v>0</v>
      </c>
      <c r="X179" s="79" t="s">
        <v>190</v>
      </c>
      <c r="Y179" s="81">
        <v>7865</v>
      </c>
    </row>
    <row r="180" spans="1:25" ht="12.75" customHeight="1">
      <c r="A180" s="27" t="s">
        <v>191</v>
      </c>
      <c r="B180" s="91">
        <f t="shared" si="45"/>
        <v>480003</v>
      </c>
      <c r="C180" s="88">
        <f t="shared" si="46"/>
        <v>632126</v>
      </c>
      <c r="D180" s="37">
        <f t="shared" si="47"/>
        <v>480003</v>
      </c>
      <c r="E180" s="37">
        <f t="shared" si="48"/>
        <v>632126</v>
      </c>
      <c r="F180" s="61">
        <f>'[7]РП1кв'!B83</f>
        <v>448482</v>
      </c>
      <c r="G180" s="61">
        <f>'[7]РП1кв'!D83</f>
        <v>623790</v>
      </c>
      <c r="H180" s="61">
        <f>'[8]РП1кв'!B83</f>
        <v>1931</v>
      </c>
      <c r="I180" s="61">
        <f>'[8]РП1кв'!D83</f>
        <v>420</v>
      </c>
      <c r="J180" s="61">
        <f>'[9]РП1кв'!B83</f>
        <v>6000</v>
      </c>
      <c r="K180" s="61">
        <f>'[9]РП1кв'!D83</f>
        <v>200</v>
      </c>
      <c r="L180" s="61">
        <f>'[10]РП1кв'!C83</f>
        <v>11000</v>
      </c>
      <c r="M180" s="61">
        <f>'[10]РП1кв'!D83</f>
        <v>216</v>
      </c>
      <c r="N180" s="61">
        <f>'[11]РП1кв'!B83</f>
        <v>0</v>
      </c>
      <c r="O180" s="61">
        <f>'[11]РП1кв'!D83</f>
        <v>0</v>
      </c>
      <c r="P180" s="61">
        <f>'[12]РП1кв'!B83</f>
        <v>0</v>
      </c>
      <c r="Q180" s="61">
        <f>'[12]РП1кв'!D83</f>
        <v>0</v>
      </c>
      <c r="R180" s="61">
        <f>'[14]РП1кв'!C83</f>
        <v>12590</v>
      </c>
      <c r="S180" s="61">
        <f>'[14]РП1кв'!D83</f>
        <v>7500</v>
      </c>
      <c r="T180" s="61">
        <v>0</v>
      </c>
      <c r="U180" s="61">
        <v>0</v>
      </c>
      <c r="V180" s="61">
        <v>0</v>
      </c>
      <c r="W180" s="61">
        <v>0</v>
      </c>
      <c r="X180" s="79" t="s">
        <v>191</v>
      </c>
      <c r="Y180" s="79">
        <v>78392</v>
      </c>
    </row>
    <row r="181" spans="1:25" ht="12.75" customHeight="1">
      <c r="A181" s="27" t="s">
        <v>159</v>
      </c>
      <c r="B181" s="91">
        <f t="shared" si="45"/>
        <v>57600</v>
      </c>
      <c r="C181" s="88">
        <f t="shared" si="46"/>
        <v>75857</v>
      </c>
      <c r="D181" s="37">
        <f t="shared" si="47"/>
        <v>57600</v>
      </c>
      <c r="E181" s="37">
        <f t="shared" si="48"/>
        <v>75857</v>
      </c>
      <c r="F181" s="61">
        <f>'[7]РП1кв'!B84</f>
        <v>53817</v>
      </c>
      <c r="G181" s="61">
        <f>'[7]РП1кв'!D84</f>
        <v>74857</v>
      </c>
      <c r="H181" s="61">
        <f>'[8]РП1кв'!B84</f>
        <v>232</v>
      </c>
      <c r="I181" s="61">
        <f>'[8]РП1кв'!D84</f>
        <v>50</v>
      </c>
      <c r="J181" s="61">
        <f>'[9]РП1кв'!B84</f>
        <v>720</v>
      </c>
      <c r="K181" s="61">
        <f>'[9]РП1кв'!D84</f>
        <v>24</v>
      </c>
      <c r="L181" s="61">
        <f>'[10]РП1кв'!C84</f>
        <v>1320</v>
      </c>
      <c r="M181" s="61">
        <f>'[10]РП1кв'!D84</f>
        <v>26</v>
      </c>
      <c r="N181" s="61">
        <f>'[11]РП1кв'!B84</f>
        <v>0</v>
      </c>
      <c r="O181" s="61">
        <f>'[11]РП1кв'!D84</f>
        <v>0</v>
      </c>
      <c r="P181" s="61">
        <f>'[12]РП1кв'!B84</f>
        <v>0</v>
      </c>
      <c r="Q181" s="61">
        <f>'[12]РП1кв'!D84</f>
        <v>0</v>
      </c>
      <c r="R181" s="61">
        <f>'[14]РП1кв'!C84</f>
        <v>1511</v>
      </c>
      <c r="S181" s="61">
        <f>'[14]РП1кв'!D84</f>
        <v>900</v>
      </c>
      <c r="T181" s="61">
        <v>0</v>
      </c>
      <c r="U181" s="61">
        <v>0</v>
      </c>
      <c r="V181" s="61">
        <v>0</v>
      </c>
      <c r="W181" s="61">
        <v>0</v>
      </c>
      <c r="X181" s="81" t="s">
        <v>159</v>
      </c>
      <c r="Y181" s="79">
        <v>9419</v>
      </c>
    </row>
    <row r="182" spans="1:25" ht="12.75" customHeight="1">
      <c r="A182" s="27" t="s">
        <v>160</v>
      </c>
      <c r="B182" s="91">
        <f t="shared" si="45"/>
        <v>86339</v>
      </c>
      <c r="C182" s="88">
        <f t="shared" si="46"/>
        <v>142113</v>
      </c>
      <c r="D182" s="37">
        <f t="shared" si="47"/>
        <v>86339</v>
      </c>
      <c r="E182" s="37">
        <f t="shared" si="48"/>
        <v>142113</v>
      </c>
      <c r="F182" s="61">
        <f>'[7]РП1кв'!B85</f>
        <v>82231</v>
      </c>
      <c r="G182" s="61">
        <f>'[7]РП1кв'!D85</f>
        <v>141356</v>
      </c>
      <c r="H182" s="61">
        <f>'[8]РП1кв'!B85</f>
        <v>1144</v>
      </c>
      <c r="I182" s="61">
        <f>'[8]РП1кв'!D85</f>
        <v>3</v>
      </c>
      <c r="J182" s="61">
        <f>'[9]РП1кв'!B85</f>
        <v>882</v>
      </c>
      <c r="K182" s="61">
        <f>'[9]РП1кв'!D85</f>
        <v>2</v>
      </c>
      <c r="L182" s="61">
        <f>'[10]РП1кв'!C85</f>
        <v>1182</v>
      </c>
      <c r="M182" s="61">
        <f>'[10]РП1кв'!D85</f>
        <v>2</v>
      </c>
      <c r="N182" s="61">
        <f>'[11]РП1кв'!B85</f>
        <v>0</v>
      </c>
      <c r="O182" s="61">
        <f>'[11]РП1кв'!D85</f>
        <v>0</v>
      </c>
      <c r="P182" s="61">
        <f>'[12]РП1кв'!B85</f>
        <v>0</v>
      </c>
      <c r="Q182" s="61">
        <f>'[12]РП1кв'!D85</f>
        <v>0</v>
      </c>
      <c r="R182" s="61">
        <f>'[14]РП1кв'!C85</f>
        <v>900</v>
      </c>
      <c r="S182" s="61">
        <f>'[14]РП1кв'!D85</f>
        <v>750</v>
      </c>
      <c r="T182" s="61">
        <v>0</v>
      </c>
      <c r="U182" s="61">
        <v>0</v>
      </c>
      <c r="V182" s="61">
        <v>0</v>
      </c>
      <c r="W182" s="61">
        <v>0</v>
      </c>
      <c r="X182" s="79" t="s">
        <v>160</v>
      </c>
      <c r="Y182" s="79">
        <v>17424</v>
      </c>
    </row>
    <row r="183" spans="1:25" ht="12.75" customHeight="1">
      <c r="A183" s="27" t="s">
        <v>161</v>
      </c>
      <c r="B183" s="91">
        <f t="shared" si="45"/>
        <v>27325</v>
      </c>
      <c r="C183" s="88">
        <f t="shared" si="46"/>
        <v>25072</v>
      </c>
      <c r="D183" s="37">
        <f t="shared" si="47"/>
        <v>27325</v>
      </c>
      <c r="E183" s="37">
        <f t="shared" si="48"/>
        <v>25072</v>
      </c>
      <c r="F183" s="61">
        <f>'[7]РП1кв'!B86</f>
        <v>15000</v>
      </c>
      <c r="G183" s="61">
        <f>'[7]РП1кв'!D86</f>
        <v>25072</v>
      </c>
      <c r="H183" s="61">
        <f>'[8]РП1кв'!B86</f>
        <v>0</v>
      </c>
      <c r="I183" s="61">
        <f>'[8]РП1кв'!D86</f>
        <v>0</v>
      </c>
      <c r="J183" s="61">
        <f>'[9]РП1кв'!B86</f>
        <v>4350</v>
      </c>
      <c r="K183" s="61">
        <f>'[9]РП1кв'!D86</f>
        <v>0</v>
      </c>
      <c r="L183" s="61">
        <f>'[10]РП1кв'!C86</f>
        <v>7975</v>
      </c>
      <c r="M183" s="61">
        <f>'[10]РП1кв'!D86</f>
        <v>0</v>
      </c>
      <c r="N183" s="61">
        <f>'[11]РП1кв'!B86</f>
        <v>0</v>
      </c>
      <c r="O183" s="61">
        <f>'[11]РП1кв'!D86</f>
        <v>0</v>
      </c>
      <c r="P183" s="61">
        <f>'[12]РП1кв'!B86</f>
        <v>0</v>
      </c>
      <c r="Q183" s="61">
        <f>'[12]РП1кв'!D86</f>
        <v>0</v>
      </c>
      <c r="R183" s="61">
        <f>'[14]РП1кв'!C86</f>
        <v>0</v>
      </c>
      <c r="S183" s="61">
        <f>'[14]РП1кв'!D86</f>
        <v>0</v>
      </c>
      <c r="T183" s="61">
        <v>0</v>
      </c>
      <c r="U183" s="61">
        <v>0</v>
      </c>
      <c r="V183" s="61">
        <v>0</v>
      </c>
      <c r="W183" s="61">
        <v>0</v>
      </c>
      <c r="X183" s="79" t="s">
        <v>161</v>
      </c>
      <c r="Y183" s="79">
        <v>8738</v>
      </c>
    </row>
    <row r="184" spans="1:25" s="6" customFormat="1" ht="12.75" customHeight="1">
      <c r="A184" s="27" t="s">
        <v>192</v>
      </c>
      <c r="B184" s="91">
        <f t="shared" si="45"/>
        <v>4252174</v>
      </c>
      <c r="C184" s="88">
        <f t="shared" si="46"/>
        <v>4890000</v>
      </c>
      <c r="D184" s="37">
        <f t="shared" si="47"/>
        <v>4252174</v>
      </c>
      <c r="E184" s="37">
        <f t="shared" si="48"/>
        <v>4890000</v>
      </c>
      <c r="F184" s="61">
        <f>'[7]РП1кв'!B87</f>
        <v>4252174</v>
      </c>
      <c r="G184" s="61">
        <f>'[7]РП1кв'!D87</f>
        <v>4890000</v>
      </c>
      <c r="H184" s="61">
        <f>'[8]РП1кв'!B87</f>
        <v>0</v>
      </c>
      <c r="I184" s="61">
        <f>'[8]РП1кв'!D87</f>
        <v>0</v>
      </c>
      <c r="J184" s="61">
        <f>'[9]РП1кв'!B87</f>
        <v>0</v>
      </c>
      <c r="K184" s="61">
        <f>'[9]РП1кв'!D87</f>
        <v>0</v>
      </c>
      <c r="L184" s="61">
        <f>'[10]РП1кв'!C87</f>
        <v>0</v>
      </c>
      <c r="M184" s="61">
        <f>'[10]РП1кв'!D87</f>
        <v>0</v>
      </c>
      <c r="N184" s="61">
        <f>'[11]РП1кв'!B87</f>
        <v>0</v>
      </c>
      <c r="O184" s="61">
        <f>'[11]РП1кв'!D87</f>
        <v>0</v>
      </c>
      <c r="P184" s="61">
        <f>'[12]РП1кв'!B87</f>
        <v>0</v>
      </c>
      <c r="Q184" s="61">
        <f>'[12]РП1кв'!D87</f>
        <v>0</v>
      </c>
      <c r="R184" s="61">
        <f>'[14]РП1кв'!C87</f>
        <v>0</v>
      </c>
      <c r="S184" s="61">
        <f>'[14]РП1кв'!D87</f>
        <v>0</v>
      </c>
      <c r="T184" s="61">
        <v>0</v>
      </c>
      <c r="U184" s="61">
        <v>0</v>
      </c>
      <c r="V184" s="61">
        <v>0</v>
      </c>
      <c r="W184" s="61">
        <v>0</v>
      </c>
      <c r="X184" s="79" t="s">
        <v>192</v>
      </c>
      <c r="Y184" s="81">
        <v>466258</v>
      </c>
    </row>
    <row r="185" spans="1:25" s="6" customFormat="1" ht="12.75" customHeight="1">
      <c r="A185" s="27" t="s">
        <v>193</v>
      </c>
      <c r="B185" s="91">
        <f t="shared" si="45"/>
        <v>32189.5</v>
      </c>
      <c r="C185" s="88">
        <f t="shared" si="46"/>
        <v>53744</v>
      </c>
      <c r="D185" s="37">
        <f t="shared" si="47"/>
        <v>32189.5</v>
      </c>
      <c r="E185" s="37">
        <f t="shared" si="48"/>
        <v>53744</v>
      </c>
      <c r="F185" s="61">
        <f>'[7]РП1кв'!B88</f>
        <v>32189.5</v>
      </c>
      <c r="G185" s="61">
        <f>'[7]РП1кв'!D88</f>
        <v>53744</v>
      </c>
      <c r="H185" s="61">
        <f>'[8]РП1кв'!B88</f>
        <v>0</v>
      </c>
      <c r="I185" s="61">
        <f>'[8]РП1кв'!D88</f>
        <v>0</v>
      </c>
      <c r="J185" s="61">
        <f>'[9]РП1кв'!B88</f>
        <v>0</v>
      </c>
      <c r="K185" s="61">
        <f>'[9]РП1кв'!D88</f>
        <v>0</v>
      </c>
      <c r="L185" s="61">
        <f>'[10]РП1кв'!C88</f>
        <v>0</v>
      </c>
      <c r="M185" s="61">
        <f>'[10]РП1кв'!D88</f>
        <v>0</v>
      </c>
      <c r="N185" s="61">
        <f>'[11]РП1кв'!B88</f>
        <v>0</v>
      </c>
      <c r="O185" s="61">
        <f>'[11]РП1кв'!D88</f>
        <v>0</v>
      </c>
      <c r="P185" s="61">
        <f>'[12]РП1кв'!B88</f>
        <v>0</v>
      </c>
      <c r="Q185" s="61">
        <f>'[12]РП1кв'!D88</f>
        <v>0</v>
      </c>
      <c r="R185" s="61">
        <f>'[14]РП1кв'!C88</f>
        <v>0</v>
      </c>
      <c r="S185" s="61">
        <f>'[14]РП1кв'!D88</f>
        <v>0</v>
      </c>
      <c r="T185" s="61">
        <v>0</v>
      </c>
      <c r="U185" s="61">
        <v>0</v>
      </c>
      <c r="V185" s="61">
        <v>0</v>
      </c>
      <c r="W185" s="61">
        <v>0</v>
      </c>
      <c r="X185" s="79" t="s">
        <v>193</v>
      </c>
      <c r="Y185" s="81">
        <v>664</v>
      </c>
    </row>
    <row r="186" spans="1:25" s="6" customFormat="1" ht="12.75" customHeight="1">
      <c r="A186" s="27" t="s">
        <v>194</v>
      </c>
      <c r="B186" s="91">
        <f t="shared" si="45"/>
        <v>0</v>
      </c>
      <c r="C186" s="88">
        <f t="shared" si="46"/>
        <v>22093</v>
      </c>
      <c r="D186" s="37">
        <f t="shared" si="47"/>
        <v>0</v>
      </c>
      <c r="E186" s="37">
        <f t="shared" si="48"/>
        <v>22093</v>
      </c>
      <c r="F186" s="61">
        <f>'[7]РП1кв'!B89</f>
        <v>0</v>
      </c>
      <c r="G186" s="61">
        <f>'[7]РП1кв'!D89</f>
        <v>22093</v>
      </c>
      <c r="H186" s="61">
        <f>'[8]РП1кв'!B89</f>
        <v>0</v>
      </c>
      <c r="I186" s="61">
        <f>'[8]РП1кв'!D89</f>
        <v>0</v>
      </c>
      <c r="J186" s="61">
        <f>'[9]РП1кв'!B89</f>
        <v>0</v>
      </c>
      <c r="K186" s="61">
        <f>'[9]РП1кв'!D89</f>
        <v>0</v>
      </c>
      <c r="L186" s="61"/>
      <c r="M186" s="61"/>
      <c r="N186" s="61">
        <f>'[11]РП1кв'!B89</f>
        <v>0</v>
      </c>
      <c r="O186" s="61">
        <f>'[11]РП1кв'!D89</f>
        <v>0</v>
      </c>
      <c r="P186" s="61">
        <f>'[12]РП1кв'!B89</f>
        <v>0</v>
      </c>
      <c r="Q186" s="61">
        <f>'[12]РП1кв'!D89</f>
        <v>0</v>
      </c>
      <c r="R186" s="61">
        <f>'[14]РП1кв'!C89</f>
        <v>0</v>
      </c>
      <c r="S186" s="61">
        <f>'[14]РП1кв'!D89</f>
        <v>0</v>
      </c>
      <c r="T186" s="61">
        <v>0</v>
      </c>
      <c r="U186" s="61">
        <v>0</v>
      </c>
      <c r="V186" s="61">
        <v>0</v>
      </c>
      <c r="W186" s="61">
        <v>0</v>
      </c>
      <c r="X186" s="81" t="s">
        <v>194</v>
      </c>
      <c r="Y186" s="81">
        <v>0</v>
      </c>
    </row>
    <row r="187" spans="1:25" ht="12.75" customHeight="1">
      <c r="A187" s="27" t="s">
        <v>195</v>
      </c>
      <c r="B187" s="88">
        <f t="shared" si="45"/>
        <v>0</v>
      </c>
      <c r="C187" s="88">
        <f t="shared" si="46"/>
        <v>18977</v>
      </c>
      <c r="D187" s="37">
        <f t="shared" si="47"/>
        <v>0</v>
      </c>
      <c r="E187" s="37">
        <f t="shared" si="48"/>
        <v>18977</v>
      </c>
      <c r="F187" s="61">
        <f>'[7]РП1кв'!B90</f>
        <v>0</v>
      </c>
      <c r="G187" s="61">
        <f>'[7]РП1кв'!D90</f>
        <v>18977</v>
      </c>
      <c r="H187" s="61">
        <f>'[8]РП1кв'!B90</f>
        <v>0</v>
      </c>
      <c r="I187" s="61">
        <f>'[8]РП1кв'!D90</f>
        <v>0</v>
      </c>
      <c r="J187" s="61">
        <f>'[9]РП1кв'!B90</f>
        <v>0</v>
      </c>
      <c r="K187" s="61">
        <f>'[9]РП1кв'!D90</f>
        <v>0</v>
      </c>
      <c r="L187" s="61"/>
      <c r="M187" s="61"/>
      <c r="N187" s="61">
        <f>'[11]РП1кв'!B90</f>
        <v>0</v>
      </c>
      <c r="O187" s="61">
        <f>'[11]РП1кв'!D90</f>
        <v>0</v>
      </c>
      <c r="P187" s="61">
        <f>'[12]РП1кв'!B90</f>
        <v>0</v>
      </c>
      <c r="Q187" s="61">
        <f>'[12]РП1кв'!D90</f>
        <v>0</v>
      </c>
      <c r="R187" s="61">
        <f>'[14]РП1кв'!C90</f>
        <v>0</v>
      </c>
      <c r="S187" s="61">
        <f>'[14]РП1кв'!D90</f>
        <v>0</v>
      </c>
      <c r="T187" s="61">
        <v>0</v>
      </c>
      <c r="U187" s="61">
        <v>0</v>
      </c>
      <c r="V187" s="61">
        <v>0</v>
      </c>
      <c r="W187" s="61">
        <v>0</v>
      </c>
      <c r="X187" s="82" t="s">
        <v>195</v>
      </c>
      <c r="Y187" s="79">
        <v>0</v>
      </c>
    </row>
    <row r="188" spans="1:25" ht="12.75" customHeight="1" hidden="1">
      <c r="A188" s="27" t="s">
        <v>196</v>
      </c>
      <c r="B188" s="88">
        <f t="shared" si="45"/>
        <v>0</v>
      </c>
      <c r="C188" s="88">
        <f t="shared" si="46"/>
        <v>7789</v>
      </c>
      <c r="D188" s="37">
        <f t="shared" si="47"/>
        <v>0</v>
      </c>
      <c r="E188" s="37">
        <f t="shared" si="48"/>
        <v>7789</v>
      </c>
      <c r="F188" s="61">
        <f>'[7]РП1кв'!B91</f>
        <v>0</v>
      </c>
      <c r="G188" s="61">
        <f>'[7]РП1кв'!D91</f>
        <v>7789</v>
      </c>
      <c r="H188" s="61">
        <f>'[8]РП1кв'!B91</f>
        <v>0</v>
      </c>
      <c r="I188" s="61">
        <f>'[8]РП1кв'!D91</f>
        <v>0</v>
      </c>
      <c r="J188" s="61">
        <f>'[9]РП1кв'!B91</f>
        <v>0</v>
      </c>
      <c r="K188" s="61">
        <f>'[9]РП1кв'!D91</f>
        <v>0</v>
      </c>
      <c r="L188" s="61">
        <f>'[10]РП1кв'!C91</f>
        <v>0</v>
      </c>
      <c r="M188" s="61">
        <f>'[10]РП1кв'!D91</f>
        <v>0</v>
      </c>
      <c r="N188" s="61">
        <f>'[11]РП1кв'!B91</f>
        <v>0</v>
      </c>
      <c r="O188" s="61">
        <f>'[11]РП1кв'!D91</f>
        <v>0</v>
      </c>
      <c r="P188" s="61">
        <f>'[12]РП1кв'!B91</f>
        <v>0</v>
      </c>
      <c r="Q188" s="61">
        <f>'[12]РП1кв'!D91</f>
        <v>0</v>
      </c>
      <c r="R188" s="61">
        <f>'[14]РП1кв'!C91</f>
        <v>0</v>
      </c>
      <c r="S188" s="61">
        <f>'[14]РП1кв'!D91</f>
        <v>0</v>
      </c>
      <c r="T188" s="61">
        <v>0</v>
      </c>
      <c r="U188" s="61">
        <v>0</v>
      </c>
      <c r="V188" s="61">
        <v>0</v>
      </c>
      <c r="W188" s="61">
        <v>0</v>
      </c>
      <c r="X188" s="82" t="s">
        <v>196</v>
      </c>
      <c r="Y188" s="79">
        <v>0</v>
      </c>
    </row>
    <row r="189" spans="1:25" ht="12.75" customHeight="1" hidden="1">
      <c r="A189" s="30" t="s">
        <v>197</v>
      </c>
      <c r="B189" s="88">
        <f t="shared" si="45"/>
        <v>0</v>
      </c>
      <c r="C189" s="88">
        <f t="shared" si="46"/>
        <v>0</v>
      </c>
      <c r="D189" s="37">
        <f t="shared" si="47"/>
        <v>0</v>
      </c>
      <c r="E189" s="37">
        <f t="shared" si="48"/>
        <v>0</v>
      </c>
      <c r="F189" s="61">
        <f>'[7]РП1кв'!B92</f>
        <v>0</v>
      </c>
      <c r="G189" s="61">
        <f>'[7]РП1кв'!D92</f>
        <v>0</v>
      </c>
      <c r="H189" s="61">
        <f>'[8]РП1кв'!B92</f>
        <v>0</v>
      </c>
      <c r="I189" s="61">
        <f>'[8]РП1кв'!D92</f>
        <v>0</v>
      </c>
      <c r="J189" s="61">
        <f>'[9]РП1кв'!B92</f>
        <v>0</v>
      </c>
      <c r="K189" s="61">
        <f>'[9]РП1кв'!D92</f>
        <v>0</v>
      </c>
      <c r="L189" s="61">
        <f>'[10]РП1кв'!C92</f>
        <v>0</v>
      </c>
      <c r="M189" s="61">
        <f>'[10]РП1кв'!D92</f>
        <v>0</v>
      </c>
      <c r="N189" s="61">
        <f>'[11]РП1кв'!B92</f>
        <v>0</v>
      </c>
      <c r="O189" s="61">
        <f>'[11]РП1кв'!D92</f>
        <v>0</v>
      </c>
      <c r="P189" s="61">
        <f>'[12]РП1кв'!B92</f>
        <v>0</v>
      </c>
      <c r="Q189" s="61">
        <f>'[12]РП1кв'!D92</f>
        <v>0</v>
      </c>
      <c r="R189" s="61">
        <f>'[14]РП1кв'!C92</f>
        <v>0</v>
      </c>
      <c r="S189" s="61">
        <f>'[14]РП1кв'!D92</f>
        <v>0</v>
      </c>
      <c r="T189" s="61">
        <v>0</v>
      </c>
      <c r="U189" s="61">
        <v>0</v>
      </c>
      <c r="V189" s="61">
        <v>0</v>
      </c>
      <c r="W189" s="61">
        <v>0</v>
      </c>
      <c r="X189" s="83" t="s">
        <v>197</v>
      </c>
      <c r="Y189" s="79">
        <v>0</v>
      </c>
    </row>
    <row r="190" spans="1:25" ht="12.75" customHeight="1" hidden="1">
      <c r="A190" s="30" t="s">
        <v>198</v>
      </c>
      <c r="B190" s="88">
        <f t="shared" si="45"/>
        <v>0</v>
      </c>
      <c r="C190" s="88">
        <f t="shared" si="46"/>
        <v>0</v>
      </c>
      <c r="D190" s="37">
        <f t="shared" si="47"/>
        <v>0</v>
      </c>
      <c r="E190" s="37">
        <f t="shared" si="48"/>
        <v>0</v>
      </c>
      <c r="F190" s="61">
        <f>'[7]РП1кв'!B93</f>
        <v>0</v>
      </c>
      <c r="G190" s="61">
        <f>'[7]РП1кв'!D93</f>
        <v>0</v>
      </c>
      <c r="H190" s="61">
        <f>'[8]РП1кв'!B93</f>
        <v>0</v>
      </c>
      <c r="I190" s="61">
        <f>'[8]РП1кв'!D93</f>
        <v>0</v>
      </c>
      <c r="J190" s="61">
        <f>'[9]РП1кв'!B93</f>
        <v>0</v>
      </c>
      <c r="K190" s="61">
        <f>'[9]РП1кв'!D93</f>
        <v>0</v>
      </c>
      <c r="L190" s="61">
        <f>'[10]РП1кв'!C93</f>
        <v>0</v>
      </c>
      <c r="M190" s="61">
        <f>'[10]РП1кв'!D93</f>
        <v>0</v>
      </c>
      <c r="N190" s="61">
        <f>'[11]РП1кв'!B93</f>
        <v>0</v>
      </c>
      <c r="O190" s="61">
        <f>'[11]РП1кв'!D93</f>
        <v>0</v>
      </c>
      <c r="P190" s="61">
        <f>'[12]РП1кв'!B93</f>
        <v>0</v>
      </c>
      <c r="Q190" s="61">
        <f>'[12]РП1кв'!D93</f>
        <v>0</v>
      </c>
      <c r="R190" s="61">
        <f>'[14]РП1кв'!C93</f>
        <v>0</v>
      </c>
      <c r="S190" s="61">
        <f>'[14]РП1кв'!D93</f>
        <v>0</v>
      </c>
      <c r="T190" s="61">
        <v>0</v>
      </c>
      <c r="U190" s="61">
        <v>0</v>
      </c>
      <c r="V190" s="61">
        <v>0</v>
      </c>
      <c r="W190" s="61">
        <v>0</v>
      </c>
      <c r="X190" s="79" t="s">
        <v>198</v>
      </c>
      <c r="Y190" s="79">
        <v>0</v>
      </c>
    </row>
    <row r="191" spans="1:25" s="6" customFormat="1" ht="12.75" customHeight="1" hidden="1">
      <c r="A191" s="27" t="s">
        <v>199</v>
      </c>
      <c r="B191" s="88">
        <f t="shared" si="45"/>
        <v>0</v>
      </c>
      <c r="C191" s="88">
        <f t="shared" si="46"/>
        <v>0</v>
      </c>
      <c r="D191" s="37">
        <f t="shared" si="47"/>
        <v>0</v>
      </c>
      <c r="E191" s="37">
        <f t="shared" si="48"/>
        <v>0</v>
      </c>
      <c r="F191" s="61">
        <f>'[7]РП1кв'!B94</f>
        <v>0</v>
      </c>
      <c r="G191" s="61">
        <f>'[7]РП1кв'!D94</f>
        <v>0</v>
      </c>
      <c r="H191" s="61">
        <f>'[8]РП1кв'!B94</f>
        <v>0</v>
      </c>
      <c r="I191" s="61">
        <f>'[8]РП1кв'!D94</f>
        <v>0</v>
      </c>
      <c r="J191" s="61">
        <f>'[9]РП1кв'!B94</f>
        <v>0</v>
      </c>
      <c r="K191" s="61">
        <f>'[9]РП1кв'!D94</f>
        <v>0</v>
      </c>
      <c r="L191" s="61">
        <f>'[10]РП1кв'!C94</f>
        <v>0</v>
      </c>
      <c r="M191" s="61">
        <f>'[10]РП1кв'!D94</f>
        <v>0</v>
      </c>
      <c r="N191" s="61">
        <f>'[11]РП1кв'!B94</f>
        <v>0</v>
      </c>
      <c r="O191" s="61">
        <f>'[11]РП1кв'!D94</f>
        <v>0</v>
      </c>
      <c r="P191" s="61">
        <f>'[12]РП1кв'!B94</f>
        <v>0</v>
      </c>
      <c r="Q191" s="61">
        <f>'[12]РП1кв'!D94</f>
        <v>0</v>
      </c>
      <c r="R191" s="61">
        <f>'[14]РП1кв'!C94</f>
        <v>0</v>
      </c>
      <c r="S191" s="61">
        <f>'[14]РП1кв'!D94</f>
        <v>0</v>
      </c>
      <c r="T191" s="61">
        <v>0</v>
      </c>
      <c r="U191" s="61">
        <v>0</v>
      </c>
      <c r="V191" s="61">
        <v>0</v>
      </c>
      <c r="W191" s="61">
        <v>0</v>
      </c>
      <c r="X191" s="81" t="s">
        <v>199</v>
      </c>
      <c r="Y191" s="81">
        <v>0</v>
      </c>
    </row>
    <row r="192" spans="1:25" s="6" customFormat="1" ht="12.75" customHeight="1">
      <c r="A192" s="27" t="s">
        <v>200</v>
      </c>
      <c r="B192" s="88">
        <f t="shared" si="45"/>
        <v>572</v>
      </c>
      <c r="C192" s="88">
        <f t="shared" si="46"/>
        <v>23151</v>
      </c>
      <c r="D192" s="37">
        <f t="shared" si="47"/>
        <v>572</v>
      </c>
      <c r="E192" s="37">
        <f t="shared" si="48"/>
        <v>23151</v>
      </c>
      <c r="F192" s="61">
        <f>'[7]РП1кв'!B95</f>
        <v>572</v>
      </c>
      <c r="G192" s="61">
        <f>'[7]РП1кв'!D95</f>
        <v>23139</v>
      </c>
      <c r="H192" s="61">
        <f>'[8]РП1кв'!B95</f>
        <v>0</v>
      </c>
      <c r="I192" s="61">
        <f>'[8]РП1кв'!D95</f>
        <v>0</v>
      </c>
      <c r="J192" s="61">
        <f>'[9]РП1кв'!B95</f>
        <v>0</v>
      </c>
      <c r="K192" s="61">
        <f>'[9]РП1кв'!D95</f>
        <v>4</v>
      </c>
      <c r="L192" s="61">
        <f>'[10]РП1кв'!C95</f>
        <v>0</v>
      </c>
      <c r="M192" s="61">
        <f>'[10]РП1кв'!D95</f>
        <v>8</v>
      </c>
      <c r="N192" s="61">
        <f>'[11]РП1кв'!B95</f>
        <v>0</v>
      </c>
      <c r="O192" s="61">
        <f>'[11]РП1кв'!D95</f>
        <v>0</v>
      </c>
      <c r="P192" s="61">
        <f>'[12]РП1кв'!B95</f>
        <v>0</v>
      </c>
      <c r="Q192" s="61">
        <f>'[12]РП1кв'!D95</f>
        <v>0</v>
      </c>
      <c r="R192" s="61">
        <f>'[14]РП1кв'!C95</f>
        <v>0</v>
      </c>
      <c r="S192" s="61">
        <f>'[14]РП1кв'!D95</f>
        <v>0</v>
      </c>
      <c r="T192" s="61">
        <v>0</v>
      </c>
      <c r="U192" s="61">
        <v>0</v>
      </c>
      <c r="V192" s="61">
        <v>0</v>
      </c>
      <c r="W192" s="61">
        <v>0</v>
      </c>
      <c r="X192" s="81" t="s">
        <v>200</v>
      </c>
      <c r="Y192" s="81">
        <v>0</v>
      </c>
    </row>
    <row r="193" spans="1:25" s="6" customFormat="1" ht="12.75" customHeight="1">
      <c r="A193" s="31" t="s">
        <v>201</v>
      </c>
      <c r="B193" s="88">
        <f t="shared" si="45"/>
        <v>24615186.75</v>
      </c>
      <c r="C193" s="92">
        <f t="shared" si="46"/>
        <v>33538938</v>
      </c>
      <c r="D193" s="37">
        <f t="shared" si="47"/>
        <v>24615186.75</v>
      </c>
      <c r="E193" s="71">
        <f t="shared" si="48"/>
        <v>33538938</v>
      </c>
      <c r="F193" s="48">
        <f>SUM(F194,F196:F201,F205,F221,F226,F236:F238,F250,F265:F274)</f>
        <v>23716204.75</v>
      </c>
      <c r="G193" s="71">
        <f>SUM(G194,G196:G201,G205,G221,G226,G236:G238,G250,G265:G274)</f>
        <v>33307612</v>
      </c>
      <c r="H193" s="48">
        <f>SUM(H194,H196:H201,H205,H221,H226,H236:H238,H250,H265:H274)</f>
        <v>281592</v>
      </c>
      <c r="I193" s="73">
        <f>SUM(I194,I196:I201,I205,I221,I226,I236:I238,I250,I265:I274)</f>
        <v>212854</v>
      </c>
      <c r="J193" s="48">
        <f aca="true" t="shared" si="50" ref="J193:S193">SUM(J194,J196:J201,J205,J221,J226,J236:J238,J250,J265:J274)</f>
        <v>215972</v>
      </c>
      <c r="K193" s="73">
        <f>SUM(K194,K196:K201,K205,K221,K226,K236:K238,K250,K265:K274)</f>
        <v>1605</v>
      </c>
      <c r="L193" s="48">
        <f>SUM(L194,L196:L201,L205,L221,L226,L236:L238,L250,L265:L274)</f>
        <v>372830</v>
      </c>
      <c r="M193" s="71">
        <f t="shared" si="50"/>
        <v>2804</v>
      </c>
      <c r="N193" s="48">
        <f t="shared" si="50"/>
        <v>0</v>
      </c>
      <c r="O193" s="48">
        <f t="shared" si="50"/>
        <v>0</v>
      </c>
      <c r="P193" s="48">
        <f t="shared" si="50"/>
        <v>0</v>
      </c>
      <c r="Q193" s="48">
        <f t="shared" si="50"/>
        <v>0</v>
      </c>
      <c r="R193" s="48">
        <f>SUM(R194,R196:R201,R205,R221,R226,R236:R238,R250,R265:R274)</f>
        <v>28588</v>
      </c>
      <c r="S193" s="71">
        <f t="shared" si="50"/>
        <v>14063</v>
      </c>
      <c r="T193" s="48">
        <f>SUM(T194,T196:T201,T205,T221,T226,T236:T238,T250,T265:T274)</f>
        <v>0</v>
      </c>
      <c r="U193" s="48">
        <f>SUM(U194,U196:U201,U205,U221,U226,U236:U238,U250,U265:U274)</f>
        <v>0</v>
      </c>
      <c r="V193" s="48">
        <f>SUM(V194,V196:V201,V205,V221,V226,V236:V238,V250,V265:V274)</f>
        <v>0</v>
      </c>
      <c r="W193" s="48">
        <f>SUM(W194,W196:W201,W205,W221,W226,W236:W238,W250,W265:W274)</f>
        <v>0</v>
      </c>
      <c r="X193" s="81" t="s">
        <v>201</v>
      </c>
      <c r="Y193" s="81">
        <v>3043969</v>
      </c>
    </row>
    <row r="194" spans="1:25" s="6" customFormat="1" ht="12.75" customHeight="1">
      <c r="A194" s="27" t="s">
        <v>202</v>
      </c>
      <c r="B194" s="91">
        <f t="shared" si="45"/>
        <v>51887</v>
      </c>
      <c r="C194" s="88">
        <f t="shared" si="46"/>
        <v>129753</v>
      </c>
      <c r="D194" s="37">
        <f t="shared" si="47"/>
        <v>51887</v>
      </c>
      <c r="E194" s="37">
        <f t="shared" si="48"/>
        <v>129753</v>
      </c>
      <c r="F194" s="61">
        <f>'[7]РП1кв'!B97</f>
        <v>39100</v>
      </c>
      <c r="G194" s="61">
        <f>'[7]РП1кв'!D97</f>
        <v>129711</v>
      </c>
      <c r="H194" s="61">
        <f>'[8]РП1кв'!B97</f>
        <v>165</v>
      </c>
      <c r="I194" s="61">
        <f>'[8]РП1кв'!D97</f>
        <v>0</v>
      </c>
      <c r="J194" s="61">
        <f>'[9]РП1кв'!B97</f>
        <v>4455</v>
      </c>
      <c r="K194" s="61">
        <f>'[9]РП1кв'!D97</f>
        <v>14</v>
      </c>
      <c r="L194" s="61">
        <f>'[10]РП1кв'!B97</f>
        <v>8167</v>
      </c>
      <c r="M194" s="61">
        <f>'[10]РП1кв'!D97</f>
        <v>28</v>
      </c>
      <c r="N194" s="61">
        <f>'[11]РП1кв'!B97</f>
        <v>0</v>
      </c>
      <c r="O194" s="61">
        <f>'[11]РП1кв'!D97</f>
        <v>0</v>
      </c>
      <c r="P194" s="61">
        <f>'[12]РП1кв'!B97</f>
        <v>0</v>
      </c>
      <c r="Q194" s="61">
        <f>'[12]РП1кв'!D97</f>
        <v>0</v>
      </c>
      <c r="R194" s="61">
        <v>0</v>
      </c>
      <c r="S194" s="61">
        <f>'[14]РП1кв'!D97</f>
        <v>0</v>
      </c>
      <c r="T194" s="61">
        <v>0</v>
      </c>
      <c r="U194" s="61">
        <v>0</v>
      </c>
      <c r="V194" s="61">
        <v>0</v>
      </c>
      <c r="W194" s="61">
        <v>0</v>
      </c>
      <c r="X194" s="81" t="s">
        <v>202</v>
      </c>
      <c r="Y194" s="81">
        <v>15649</v>
      </c>
    </row>
    <row r="195" spans="1:25" s="6" customFormat="1" ht="12.75" customHeight="1">
      <c r="A195" s="27" t="s">
        <v>203</v>
      </c>
      <c r="B195" s="91">
        <f t="shared" si="45"/>
        <v>0</v>
      </c>
      <c r="C195" s="88">
        <f t="shared" si="46"/>
        <v>15755</v>
      </c>
      <c r="D195" s="37">
        <f t="shared" si="47"/>
        <v>0</v>
      </c>
      <c r="E195" s="37">
        <f t="shared" si="48"/>
        <v>15755</v>
      </c>
      <c r="F195" s="61">
        <f>'[7]РП1кв'!B98</f>
        <v>0</v>
      </c>
      <c r="G195" s="61">
        <f>'[7]РП1кв'!D98</f>
        <v>15755</v>
      </c>
      <c r="H195" s="61">
        <f>'[8]РП1кв'!B98</f>
        <v>0</v>
      </c>
      <c r="I195" s="61">
        <f>'[8]РП1кв'!D98</f>
        <v>0</v>
      </c>
      <c r="J195" s="61">
        <f>'[9]РП1кв'!B98</f>
        <v>0</v>
      </c>
      <c r="K195" s="61">
        <f>'[9]РП1кв'!D98</f>
        <v>0</v>
      </c>
      <c r="L195" s="61">
        <f>'[10]РП1кв'!B98</f>
        <v>0</v>
      </c>
      <c r="M195" s="61">
        <f>'[10]РП1кв'!D98</f>
        <v>0</v>
      </c>
      <c r="N195" s="61">
        <f>'[11]РП1кв'!B98</f>
        <v>0</v>
      </c>
      <c r="O195" s="61">
        <f>'[11]РП1кв'!D98</f>
        <v>0</v>
      </c>
      <c r="P195" s="61">
        <f>'[12]РП1кв'!B98</f>
        <v>0</v>
      </c>
      <c r="Q195" s="61">
        <f>'[12]РП1кв'!D98</f>
        <v>0</v>
      </c>
      <c r="R195" s="61">
        <f>'[14]РП1кв'!B98</f>
        <v>0</v>
      </c>
      <c r="S195" s="61">
        <f>'[14]РП1кв'!D98</f>
        <v>0</v>
      </c>
      <c r="T195" s="61">
        <v>0</v>
      </c>
      <c r="U195" s="61">
        <v>0</v>
      </c>
      <c r="V195" s="61">
        <v>0</v>
      </c>
      <c r="W195" s="61">
        <v>0</v>
      </c>
      <c r="X195" s="81" t="s">
        <v>203</v>
      </c>
      <c r="Y195" s="81">
        <v>0</v>
      </c>
    </row>
    <row r="196" spans="1:25" s="6" customFormat="1" ht="12.75" customHeight="1">
      <c r="A196" s="27" t="s">
        <v>204</v>
      </c>
      <c r="B196" s="91">
        <f t="shared" si="45"/>
        <v>0</v>
      </c>
      <c r="C196" s="88">
        <f t="shared" si="46"/>
        <v>0</v>
      </c>
      <c r="D196" s="37">
        <f t="shared" si="47"/>
        <v>0</v>
      </c>
      <c r="E196" s="37">
        <f t="shared" si="48"/>
        <v>0</v>
      </c>
      <c r="F196" s="61">
        <f>'[7]РП1кв'!B99</f>
        <v>0</v>
      </c>
      <c r="G196" s="61">
        <f>'[7]РП1кв'!D99</f>
        <v>0</v>
      </c>
      <c r="H196" s="61">
        <f>'[8]РП1кв'!B99</f>
        <v>0</v>
      </c>
      <c r="I196" s="61">
        <f>'[8]РП1кв'!D99</f>
        <v>0</v>
      </c>
      <c r="J196" s="61">
        <f>'[9]РП1кв'!B99</f>
        <v>0</v>
      </c>
      <c r="K196" s="61">
        <f>'[9]РП1кв'!D99</f>
        <v>0</v>
      </c>
      <c r="L196" s="61">
        <f>'[10]РП1кв'!B99</f>
        <v>0</v>
      </c>
      <c r="M196" s="61">
        <f>'[10]РП1кв'!D99</f>
        <v>0</v>
      </c>
      <c r="N196" s="61">
        <f>'[11]РП1кв'!B99</f>
        <v>0</v>
      </c>
      <c r="O196" s="61">
        <f>'[11]РП1кв'!D99</f>
        <v>0</v>
      </c>
      <c r="P196" s="61">
        <f>'[12]РП1кв'!B99</f>
        <v>0</v>
      </c>
      <c r="Q196" s="61">
        <f>'[12]РП1кв'!D99</f>
        <v>0</v>
      </c>
      <c r="R196" s="61">
        <f>'[14]РП1кв'!B99</f>
        <v>0</v>
      </c>
      <c r="S196" s="61">
        <f>'[14]РП1кв'!D99</f>
        <v>0</v>
      </c>
      <c r="T196" s="61">
        <v>0</v>
      </c>
      <c r="U196" s="61">
        <v>0</v>
      </c>
      <c r="V196" s="61">
        <v>0</v>
      </c>
      <c r="W196" s="61">
        <v>0</v>
      </c>
      <c r="X196" s="81" t="s">
        <v>204</v>
      </c>
      <c r="Y196" s="81">
        <v>0</v>
      </c>
    </row>
    <row r="197" spans="1:25" ht="12.75" customHeight="1">
      <c r="A197" s="27" t="s">
        <v>205</v>
      </c>
      <c r="B197" s="91">
        <f t="shared" si="45"/>
        <v>13653</v>
      </c>
      <c r="C197" s="88">
        <f t="shared" si="46"/>
        <v>5090</v>
      </c>
      <c r="D197" s="37">
        <f t="shared" si="47"/>
        <v>13653</v>
      </c>
      <c r="E197" s="37">
        <f t="shared" si="48"/>
        <v>5090</v>
      </c>
      <c r="F197" s="61">
        <f>'[7]РП1кв'!B100</f>
        <v>13653</v>
      </c>
      <c r="G197" s="61">
        <f>'[7]РП1кв'!D100</f>
        <v>5090</v>
      </c>
      <c r="H197" s="61">
        <f>'[8]РП1кв'!B100</f>
        <v>0</v>
      </c>
      <c r="I197" s="61">
        <f>'[8]РП1кв'!D100</f>
        <v>0</v>
      </c>
      <c r="J197" s="61">
        <f>'[9]РП1кв'!B100</f>
        <v>0</v>
      </c>
      <c r="K197" s="61">
        <f>'[9]РП1кв'!D100</f>
        <v>0</v>
      </c>
      <c r="L197" s="61">
        <f>'[10]РП1кв'!B100</f>
        <v>0</v>
      </c>
      <c r="M197" s="61">
        <f>'[10]РП1кв'!D100</f>
        <v>0</v>
      </c>
      <c r="N197" s="61">
        <f>'[11]РП1кв'!B100</f>
        <v>0</v>
      </c>
      <c r="O197" s="61">
        <f>'[11]РП1кв'!D100</f>
        <v>0</v>
      </c>
      <c r="P197" s="61">
        <f>'[12]РП1кв'!B100</f>
        <v>0</v>
      </c>
      <c r="Q197" s="61">
        <f>'[12]РП1кв'!D100</f>
        <v>0</v>
      </c>
      <c r="R197" s="61">
        <f>'[14]РП1кв'!B100</f>
        <v>0</v>
      </c>
      <c r="S197" s="61">
        <f>'[14]РП1кв'!D100</f>
        <v>0</v>
      </c>
      <c r="T197" s="61">
        <v>0</v>
      </c>
      <c r="U197" s="61">
        <v>0</v>
      </c>
      <c r="V197" s="61">
        <v>0</v>
      </c>
      <c r="W197" s="61">
        <v>0</v>
      </c>
      <c r="X197" s="79" t="s">
        <v>205</v>
      </c>
      <c r="Y197" s="79">
        <v>1066</v>
      </c>
    </row>
    <row r="198" spans="1:25" ht="12.75" customHeight="1">
      <c r="A198" s="27" t="s">
        <v>206</v>
      </c>
      <c r="B198" s="91">
        <f t="shared" si="45"/>
        <v>500000</v>
      </c>
      <c r="C198" s="88">
        <f t="shared" si="46"/>
        <v>260874</v>
      </c>
      <c r="D198" s="37">
        <f t="shared" si="47"/>
        <v>500000</v>
      </c>
      <c r="E198" s="37">
        <f t="shared" si="48"/>
        <v>260874</v>
      </c>
      <c r="F198" s="61">
        <f>'[7]РП1кв'!B101</f>
        <v>500000</v>
      </c>
      <c r="G198" s="61">
        <f>'[7]РП1кв'!D101</f>
        <v>260874</v>
      </c>
      <c r="H198" s="61">
        <f>'[8]РП1кв'!B101</f>
        <v>0</v>
      </c>
      <c r="I198" s="61">
        <f>'[8]РП1кв'!D101</f>
        <v>0</v>
      </c>
      <c r="J198" s="61">
        <f>'[9]РП1кв'!B101</f>
        <v>0</v>
      </c>
      <c r="K198" s="61">
        <f>'[9]РП1кв'!D101</f>
        <v>0</v>
      </c>
      <c r="L198" s="61">
        <f>'[10]РП1кв'!B101</f>
        <v>0</v>
      </c>
      <c r="M198" s="61">
        <f>'[10]РП1кв'!D101</f>
        <v>0</v>
      </c>
      <c r="N198" s="61">
        <f>'[11]РП1кв'!B101</f>
        <v>0</v>
      </c>
      <c r="O198" s="61">
        <f>'[11]РП1кв'!D101</f>
        <v>0</v>
      </c>
      <c r="P198" s="61">
        <f>'[12]РП1кв'!B101</f>
        <v>0</v>
      </c>
      <c r="Q198" s="61">
        <f>'[12]РП1кв'!D101</f>
        <v>0</v>
      </c>
      <c r="R198" s="61">
        <f>'[14]РП1кв'!B101</f>
        <v>0</v>
      </c>
      <c r="S198" s="61">
        <f>'[14]РП1кв'!D101</f>
        <v>0</v>
      </c>
      <c r="T198" s="61">
        <v>0</v>
      </c>
      <c r="U198" s="61">
        <v>0</v>
      </c>
      <c r="V198" s="61">
        <v>0</v>
      </c>
      <c r="W198" s="61">
        <v>0</v>
      </c>
      <c r="X198" s="79" t="s">
        <v>206</v>
      </c>
      <c r="Y198" s="79">
        <v>0</v>
      </c>
    </row>
    <row r="199" spans="1:25" ht="12.75" customHeight="1">
      <c r="A199" s="27" t="s">
        <v>207</v>
      </c>
      <c r="B199" s="91">
        <f t="shared" si="45"/>
        <v>0</v>
      </c>
      <c r="C199" s="88">
        <f t="shared" si="46"/>
        <v>944565</v>
      </c>
      <c r="D199" s="37">
        <f t="shared" si="47"/>
        <v>0</v>
      </c>
      <c r="E199" s="37">
        <f t="shared" si="48"/>
        <v>944565</v>
      </c>
      <c r="F199" s="61">
        <f>'[7]РП1кв'!B102</f>
        <v>0</v>
      </c>
      <c r="G199" s="61">
        <f>'[7]РП1кв'!D102</f>
        <v>944554</v>
      </c>
      <c r="H199" s="61">
        <f>'[8]РП1кв'!B102</f>
        <v>0</v>
      </c>
      <c r="I199" s="61">
        <f>'[8]РП1кв'!D102</f>
        <v>0</v>
      </c>
      <c r="J199" s="61">
        <f>'[9]РП1кв'!B102</f>
        <v>0</v>
      </c>
      <c r="K199" s="61">
        <f>'[9]РП1кв'!D102</f>
        <v>3</v>
      </c>
      <c r="L199" s="61">
        <f>'[10]РП1кв'!B102</f>
        <v>0</v>
      </c>
      <c r="M199" s="61">
        <f>'[10]РП1кв'!D102</f>
        <v>8</v>
      </c>
      <c r="N199" s="61">
        <f>'[11]РП1кв'!B102</f>
        <v>0</v>
      </c>
      <c r="O199" s="61">
        <f>'[11]РП1кв'!D102</f>
        <v>0</v>
      </c>
      <c r="P199" s="61">
        <f>'[12]РП1кв'!B102</f>
        <v>0</v>
      </c>
      <c r="Q199" s="61">
        <f>'[12]РП1кв'!D102</f>
        <v>0</v>
      </c>
      <c r="R199" s="61">
        <f>'[14]РП1кв'!B102</f>
        <v>0</v>
      </c>
      <c r="S199" s="61">
        <f>'[14]РП1кв'!D102</f>
        <v>0</v>
      </c>
      <c r="T199" s="61">
        <v>0</v>
      </c>
      <c r="U199" s="61">
        <v>0</v>
      </c>
      <c r="V199" s="61">
        <v>0</v>
      </c>
      <c r="W199" s="61">
        <v>0</v>
      </c>
      <c r="X199" s="79" t="s">
        <v>207</v>
      </c>
      <c r="Y199" s="79">
        <v>0</v>
      </c>
    </row>
    <row r="200" spans="1:25" ht="12.75" customHeight="1">
      <c r="A200" s="27" t="s">
        <v>208</v>
      </c>
      <c r="B200" s="88">
        <f t="shared" si="45"/>
        <v>0</v>
      </c>
      <c r="C200" s="88">
        <f t="shared" si="46"/>
        <v>0</v>
      </c>
      <c r="D200" s="37">
        <f t="shared" si="47"/>
        <v>0</v>
      </c>
      <c r="E200" s="37">
        <f t="shared" si="48"/>
        <v>0</v>
      </c>
      <c r="F200" s="61">
        <f>'[7]РП1кв'!B103</f>
        <v>0</v>
      </c>
      <c r="G200" s="61">
        <f>'[7]РП1кв'!D103</f>
        <v>0</v>
      </c>
      <c r="H200" s="61">
        <f>'[8]РП1кв'!B103</f>
        <v>0</v>
      </c>
      <c r="I200" s="61">
        <f>'[8]РП1кв'!D103</f>
        <v>0</v>
      </c>
      <c r="J200" s="61">
        <f>'[9]РП1кв'!B103</f>
        <v>0</v>
      </c>
      <c r="K200" s="61">
        <f>'[9]РП1кв'!D103</f>
        <v>0</v>
      </c>
      <c r="L200" s="61">
        <f>'[10]РП1кв'!B103</f>
        <v>0</v>
      </c>
      <c r="M200" s="61">
        <f>'[10]РП1кв'!D103</f>
        <v>0</v>
      </c>
      <c r="N200" s="61">
        <f>'[11]РП1кв'!B103</f>
        <v>0</v>
      </c>
      <c r="O200" s="61">
        <f>'[11]РП1кв'!D103</f>
        <v>0</v>
      </c>
      <c r="P200" s="61">
        <f>'[12]РП1кв'!B103</f>
        <v>0</v>
      </c>
      <c r="Q200" s="61">
        <f>'[12]РП1кв'!D103</f>
        <v>0</v>
      </c>
      <c r="R200" s="61">
        <f>'[14]РП1кв'!B103</f>
        <v>0</v>
      </c>
      <c r="S200" s="61">
        <f>'[14]РП1кв'!D103</f>
        <v>0</v>
      </c>
      <c r="T200" s="61">
        <f>'[17]РасчПрибРеалВсего '!$C$37</f>
        <v>0</v>
      </c>
      <c r="U200" s="61">
        <v>0</v>
      </c>
      <c r="V200" s="61">
        <v>0</v>
      </c>
      <c r="W200" s="61">
        <v>0</v>
      </c>
      <c r="X200" s="79" t="s">
        <v>208</v>
      </c>
      <c r="Y200" s="79">
        <v>0</v>
      </c>
    </row>
    <row r="201" spans="1:25" ht="12.75" customHeight="1">
      <c r="A201" s="27" t="s">
        <v>209</v>
      </c>
      <c r="B201" s="88">
        <f t="shared" si="45"/>
        <v>0</v>
      </c>
      <c r="C201" s="88">
        <f t="shared" si="46"/>
        <v>6117</v>
      </c>
      <c r="D201" s="37">
        <f t="shared" si="47"/>
        <v>0</v>
      </c>
      <c r="E201" s="37">
        <f t="shared" si="48"/>
        <v>6117</v>
      </c>
      <c r="F201" s="60">
        <f>F202+F203+F204</f>
        <v>0</v>
      </c>
      <c r="G201" s="60">
        <f>G202+G203+G204</f>
        <v>6114</v>
      </c>
      <c r="H201" s="60">
        <f>H202+H203+H204</f>
        <v>0</v>
      </c>
      <c r="I201" s="60">
        <f>I202+I203+I204</f>
        <v>0</v>
      </c>
      <c r="J201" s="60">
        <f aca="true" t="shared" si="51" ref="J201:S201">J202+J203+J204</f>
        <v>0</v>
      </c>
      <c r="K201" s="60">
        <f t="shared" si="51"/>
        <v>1</v>
      </c>
      <c r="L201" s="60">
        <f t="shared" si="51"/>
        <v>0</v>
      </c>
      <c r="M201" s="60">
        <f t="shared" si="51"/>
        <v>2</v>
      </c>
      <c r="N201" s="60">
        <f t="shared" si="51"/>
        <v>0</v>
      </c>
      <c r="O201" s="60">
        <f t="shared" si="51"/>
        <v>0</v>
      </c>
      <c r="P201" s="60">
        <f t="shared" si="51"/>
        <v>0</v>
      </c>
      <c r="Q201" s="60">
        <f t="shared" si="51"/>
        <v>0</v>
      </c>
      <c r="R201" s="60">
        <f t="shared" si="51"/>
        <v>0</v>
      </c>
      <c r="S201" s="60">
        <f t="shared" si="51"/>
        <v>0</v>
      </c>
      <c r="T201" s="60">
        <f>T202+T203+T204</f>
        <v>0</v>
      </c>
      <c r="U201" s="60">
        <f>U202+U203+U204</f>
        <v>0</v>
      </c>
      <c r="V201" s="60">
        <f>V202+V203+V204</f>
        <v>0</v>
      </c>
      <c r="W201" s="60">
        <f>W202+W203+W204</f>
        <v>0</v>
      </c>
      <c r="X201" s="79" t="s">
        <v>209</v>
      </c>
      <c r="Y201" s="79">
        <v>0</v>
      </c>
    </row>
    <row r="202" spans="1:25" ht="12.75" customHeight="1">
      <c r="A202" s="27" t="s">
        <v>210</v>
      </c>
      <c r="B202" s="88">
        <f t="shared" si="45"/>
        <v>0</v>
      </c>
      <c r="C202" s="88">
        <f t="shared" si="46"/>
        <v>6117</v>
      </c>
      <c r="D202" s="37">
        <f t="shared" si="47"/>
        <v>0</v>
      </c>
      <c r="E202" s="37">
        <f t="shared" si="48"/>
        <v>6117</v>
      </c>
      <c r="F202" s="61">
        <f>'[7]РП1кв'!B105</f>
        <v>0</v>
      </c>
      <c r="G202" s="61">
        <f>'[7]РП1кв'!D105</f>
        <v>6114</v>
      </c>
      <c r="H202" s="61">
        <f>'[8]РП1кв'!B105</f>
        <v>0</v>
      </c>
      <c r="I202" s="61">
        <f>'[8]РП1кв'!D105</f>
        <v>0</v>
      </c>
      <c r="J202" s="61">
        <f>'[9]РП1кв'!B105</f>
        <v>0</v>
      </c>
      <c r="K202" s="61">
        <f>'[9]РП1кв'!D105</f>
        <v>1</v>
      </c>
      <c r="L202" s="61">
        <f>'[10]РП1кв'!B105</f>
        <v>0</v>
      </c>
      <c r="M202" s="61">
        <f>'[10]РП1кв'!D105</f>
        <v>2</v>
      </c>
      <c r="N202" s="61">
        <f>'[11]РП1кв'!B105</f>
        <v>0</v>
      </c>
      <c r="O202" s="61">
        <f>'[11]РП1кв'!D105</f>
        <v>0</v>
      </c>
      <c r="P202" s="61">
        <f>'[12]РП1кв'!B105</f>
        <v>0</v>
      </c>
      <c r="Q202" s="61">
        <f>'[12]РП1кв'!D105</f>
        <v>0</v>
      </c>
      <c r="R202" s="61">
        <f>'[14]РП1кв'!B105</f>
        <v>0</v>
      </c>
      <c r="S202" s="61">
        <f>'[14]РП1кв'!D105</f>
        <v>0</v>
      </c>
      <c r="T202" s="61">
        <v>0</v>
      </c>
      <c r="U202" s="61">
        <v>0</v>
      </c>
      <c r="V202" s="61">
        <v>0</v>
      </c>
      <c r="W202" s="61">
        <v>0</v>
      </c>
      <c r="X202" s="79" t="s">
        <v>210</v>
      </c>
      <c r="Y202" s="79">
        <v>0</v>
      </c>
    </row>
    <row r="203" spans="1:25" ht="12.75" customHeight="1">
      <c r="A203" s="27" t="s">
        <v>211</v>
      </c>
      <c r="B203" s="88">
        <f t="shared" si="45"/>
        <v>0</v>
      </c>
      <c r="C203" s="88">
        <f t="shared" si="46"/>
        <v>0</v>
      </c>
      <c r="D203" s="37">
        <f t="shared" si="47"/>
        <v>0</v>
      </c>
      <c r="E203" s="37">
        <f t="shared" si="48"/>
        <v>0</v>
      </c>
      <c r="F203" s="61">
        <f>'[7]РП1кв'!B106</f>
        <v>0</v>
      </c>
      <c r="G203" s="61">
        <f>'[7]РП1кв'!D106</f>
        <v>0</v>
      </c>
      <c r="H203" s="61">
        <f>'[8]РП1кв'!B106</f>
        <v>0</v>
      </c>
      <c r="I203" s="61">
        <f>'[8]РП1кв'!D106</f>
        <v>0</v>
      </c>
      <c r="J203" s="61">
        <f>'[9]РП1кв'!B106</f>
        <v>0</v>
      </c>
      <c r="K203" s="61">
        <f>'[9]РП1кв'!D106</f>
        <v>0</v>
      </c>
      <c r="L203" s="61">
        <f>'[10]РП1кв'!B106</f>
        <v>0</v>
      </c>
      <c r="M203" s="61">
        <f>'[10]РП1кв'!D106</f>
        <v>0</v>
      </c>
      <c r="N203" s="61">
        <f>'[11]РП1кв'!B106</f>
        <v>0</v>
      </c>
      <c r="O203" s="61">
        <f>'[11]РП1кв'!D106</f>
        <v>0</v>
      </c>
      <c r="P203" s="61">
        <f>'[12]РП1кв'!B106</f>
        <v>0</v>
      </c>
      <c r="Q203" s="61">
        <f>'[12]РП1кв'!D106</f>
        <v>0</v>
      </c>
      <c r="R203" s="61">
        <f>'[14]РП1кв'!B106</f>
        <v>0</v>
      </c>
      <c r="S203" s="61">
        <f>'[14]РП1кв'!D106</f>
        <v>0</v>
      </c>
      <c r="T203" s="61">
        <v>0</v>
      </c>
      <c r="U203" s="61">
        <v>0</v>
      </c>
      <c r="V203" s="61">
        <v>0</v>
      </c>
      <c r="W203" s="61">
        <v>0</v>
      </c>
      <c r="X203" s="79" t="s">
        <v>211</v>
      </c>
      <c r="Y203" s="79">
        <v>0</v>
      </c>
    </row>
    <row r="204" spans="1:25" ht="12.75" customHeight="1">
      <c r="A204" s="27" t="s">
        <v>212</v>
      </c>
      <c r="B204" s="88">
        <f t="shared" si="45"/>
        <v>0</v>
      </c>
      <c r="C204" s="88">
        <f t="shared" si="46"/>
        <v>0</v>
      </c>
      <c r="D204" s="37">
        <f t="shared" si="47"/>
        <v>0</v>
      </c>
      <c r="E204" s="37">
        <f t="shared" si="48"/>
        <v>0</v>
      </c>
      <c r="F204" s="61">
        <f>'[7]РП1кв'!B107</f>
        <v>0</v>
      </c>
      <c r="G204" s="61">
        <f>'[7]РП1кв'!D107</f>
        <v>0</v>
      </c>
      <c r="H204" s="61">
        <f>'[8]РП1кв'!B107</f>
        <v>0</v>
      </c>
      <c r="I204" s="61">
        <f>'[8]РП1кв'!D107</f>
        <v>0</v>
      </c>
      <c r="J204" s="61">
        <f>'[9]РП1кв'!B107</f>
        <v>0</v>
      </c>
      <c r="K204" s="61">
        <f>'[9]РП1кв'!D107</f>
        <v>0</v>
      </c>
      <c r="L204" s="61">
        <f>'[10]РП1кв'!B107</f>
        <v>0</v>
      </c>
      <c r="M204" s="61">
        <f>'[10]РП1кв'!D107</f>
        <v>0</v>
      </c>
      <c r="N204" s="61">
        <f>'[11]РП1кв'!B107</f>
        <v>0</v>
      </c>
      <c r="O204" s="61">
        <f>'[11]РП1кв'!D107</f>
        <v>0</v>
      </c>
      <c r="P204" s="61">
        <f>'[12]РП1кв'!B107</f>
        <v>0</v>
      </c>
      <c r="Q204" s="61">
        <f>'[12]РП1кв'!D107</f>
        <v>0</v>
      </c>
      <c r="R204" s="61">
        <f>'[14]РП1кв'!B107</f>
        <v>0</v>
      </c>
      <c r="S204" s="61">
        <f>'[14]РП1кв'!D107</f>
        <v>0</v>
      </c>
      <c r="T204" s="61">
        <v>0</v>
      </c>
      <c r="U204" s="61">
        <v>0</v>
      </c>
      <c r="V204" s="61">
        <v>0</v>
      </c>
      <c r="W204" s="61">
        <v>0</v>
      </c>
      <c r="X204" s="79" t="s">
        <v>212</v>
      </c>
      <c r="Y204" s="79">
        <v>0</v>
      </c>
    </row>
    <row r="205" spans="1:25" ht="12.75" customHeight="1">
      <c r="A205" s="26" t="s">
        <v>213</v>
      </c>
      <c r="B205" s="88">
        <f t="shared" si="45"/>
        <v>6805009</v>
      </c>
      <c r="C205" s="88">
        <f t="shared" si="46"/>
        <v>11819461</v>
      </c>
      <c r="D205" s="37">
        <f t="shared" si="47"/>
        <v>6805009</v>
      </c>
      <c r="E205" s="37">
        <f t="shared" si="48"/>
        <v>11819461</v>
      </c>
      <c r="F205" s="48">
        <f>SUM(F206:F207,F211:F213,F215:F217)</f>
        <v>6676980</v>
      </c>
      <c r="G205" s="48">
        <f>SUM(G206:G207,G211:G213,G215:G217)</f>
        <v>11804406</v>
      </c>
      <c r="H205" s="48">
        <f>SUM(H206:H207,H211:H213,H215:H217)</f>
        <v>17159</v>
      </c>
      <c r="I205" s="48">
        <f>SUM(I206:I207,I211:I213,I215:I217)</f>
        <v>1264</v>
      </c>
      <c r="J205" s="48">
        <f aca="true" t="shared" si="52" ref="J205:S205">SUM(J206:J207,J211:J213,J215:J217)</f>
        <v>31440</v>
      </c>
      <c r="K205" s="48">
        <f t="shared" si="52"/>
        <v>1326</v>
      </c>
      <c r="L205" s="48">
        <f>SUM(L206:L207,L211:L213,L215:L217)</f>
        <v>56869</v>
      </c>
      <c r="M205" s="48">
        <f t="shared" si="52"/>
        <v>2217</v>
      </c>
      <c r="N205" s="48">
        <f t="shared" si="52"/>
        <v>0</v>
      </c>
      <c r="O205" s="48">
        <f t="shared" si="52"/>
        <v>0</v>
      </c>
      <c r="P205" s="48">
        <f t="shared" si="52"/>
        <v>0</v>
      </c>
      <c r="Q205" s="48">
        <f t="shared" si="52"/>
        <v>0</v>
      </c>
      <c r="R205" s="48">
        <f>SUM(R206:R207,R211:R213,R215:R217)</f>
        <v>22561</v>
      </c>
      <c r="S205" s="48">
        <f t="shared" si="52"/>
        <v>10248</v>
      </c>
      <c r="T205" s="48">
        <f>SUM(T206:T207,T211:T213,T215:T217)</f>
        <v>0</v>
      </c>
      <c r="U205" s="48">
        <f>SUM(U206:U207,U211:U213,U215:U217)</f>
        <v>0</v>
      </c>
      <c r="V205" s="48">
        <f>SUM(V206:V207,V211:V213,V215:V217)</f>
        <v>0</v>
      </c>
      <c r="W205" s="48">
        <f>SUM(W206:W207,W211:W213,W215:W217)</f>
        <v>0</v>
      </c>
      <c r="X205" s="79" t="s">
        <v>213</v>
      </c>
      <c r="Y205" s="79">
        <v>1128301</v>
      </c>
    </row>
    <row r="206" spans="1:25" ht="12.75" customHeight="1">
      <c r="A206" s="27" t="s">
        <v>214</v>
      </c>
      <c r="B206" s="88">
        <f t="shared" si="45"/>
        <v>0</v>
      </c>
      <c r="C206" s="88">
        <f t="shared" si="46"/>
        <v>0</v>
      </c>
      <c r="D206" s="37">
        <f t="shared" si="47"/>
        <v>0</v>
      </c>
      <c r="E206" s="37">
        <f t="shared" si="48"/>
        <v>0</v>
      </c>
      <c r="F206" s="61">
        <f>'[7]РП1кв'!B109</f>
        <v>0</v>
      </c>
      <c r="G206" s="61">
        <f>'[7]РП1кв'!D109</f>
        <v>0</v>
      </c>
      <c r="H206" s="61">
        <f>'[8]РП1кв'!B109</f>
        <v>0</v>
      </c>
      <c r="I206" s="61">
        <f>'[8]РП1кв'!D109</f>
        <v>0</v>
      </c>
      <c r="J206" s="61">
        <f>'[9]РП1кв'!B109</f>
        <v>0</v>
      </c>
      <c r="K206" s="61">
        <f>'[9]РП1кв'!D109</f>
        <v>0</v>
      </c>
      <c r="L206" s="61">
        <f>'[10]РП1кв'!C109</f>
        <v>0</v>
      </c>
      <c r="M206" s="61">
        <f>'[10]РП1кв'!D109</f>
        <v>0</v>
      </c>
      <c r="N206" s="61">
        <f>'[11]РП1кв'!B109</f>
        <v>0</v>
      </c>
      <c r="O206" s="61">
        <f>'[11]РП1кв'!D109</f>
        <v>0</v>
      </c>
      <c r="P206" s="61">
        <f>'[12]РП1кв'!B109</f>
        <v>0</v>
      </c>
      <c r="Q206" s="61">
        <f>'[12]РП1кв'!D109</f>
        <v>0</v>
      </c>
      <c r="R206" s="61">
        <f>'[14]РП1кв'!C109</f>
        <v>0</v>
      </c>
      <c r="S206" s="61">
        <f>'[14]РП1кв'!D109</f>
        <v>0</v>
      </c>
      <c r="T206" s="61">
        <v>0</v>
      </c>
      <c r="U206" s="61">
        <v>0</v>
      </c>
      <c r="V206" s="61">
        <v>0</v>
      </c>
      <c r="W206" s="61">
        <v>0</v>
      </c>
      <c r="X206" s="79" t="s">
        <v>214</v>
      </c>
      <c r="Y206" s="79">
        <v>0</v>
      </c>
    </row>
    <row r="207" spans="1:25" ht="12.75" customHeight="1">
      <c r="A207" s="27" t="s">
        <v>215</v>
      </c>
      <c r="B207" s="88">
        <f t="shared" si="45"/>
        <v>6773282</v>
      </c>
      <c r="C207" s="88">
        <f t="shared" si="46"/>
        <v>10509419</v>
      </c>
      <c r="D207" s="37">
        <f t="shared" si="47"/>
        <v>6773282</v>
      </c>
      <c r="E207" s="37">
        <f t="shared" si="48"/>
        <v>10509419</v>
      </c>
      <c r="F207" s="61">
        <f>'[7]РП1кв'!B110</f>
        <v>6645294</v>
      </c>
      <c r="G207" s="61">
        <f>'[7]РП1кв'!D110</f>
        <v>10494537</v>
      </c>
      <c r="H207" s="61">
        <f>'[8]РП1кв'!B110</f>
        <v>17133</v>
      </c>
      <c r="I207" s="61">
        <f>'[8]РП1кв'!D110</f>
        <v>1264</v>
      </c>
      <c r="J207" s="61">
        <f>'[9]РП1кв'!B110</f>
        <v>31425</v>
      </c>
      <c r="K207" s="61">
        <f>'[9]РП1кв'!D110</f>
        <v>1271</v>
      </c>
      <c r="L207" s="61">
        <f>'[10]РП1кв'!C110</f>
        <v>56869</v>
      </c>
      <c r="M207" s="61">
        <f>'[10]РП1кв'!D110</f>
        <v>2099</v>
      </c>
      <c r="N207" s="61">
        <f>'[11]РП1кв'!B110</f>
        <v>0</v>
      </c>
      <c r="O207" s="61">
        <f>'[11]РП1кв'!D110</f>
        <v>0</v>
      </c>
      <c r="P207" s="61">
        <f>'[12]РП1кв'!B110</f>
        <v>0</v>
      </c>
      <c r="Q207" s="61">
        <f>'[12]РП1кв'!D110</f>
        <v>0</v>
      </c>
      <c r="R207" s="61">
        <f>'[14]РП1кв'!C110</f>
        <v>22561</v>
      </c>
      <c r="S207" s="61">
        <f>'[14]РП1кв'!D110</f>
        <v>10248</v>
      </c>
      <c r="T207" s="61">
        <v>0</v>
      </c>
      <c r="U207" s="61">
        <v>0</v>
      </c>
      <c r="V207" s="61">
        <v>0</v>
      </c>
      <c r="W207" s="61">
        <v>0</v>
      </c>
      <c r="X207" s="79" t="s">
        <v>215</v>
      </c>
      <c r="Y207" s="79">
        <v>1123194</v>
      </c>
    </row>
    <row r="208" spans="1:25" ht="12.75" customHeight="1">
      <c r="A208" s="27" t="s">
        <v>216</v>
      </c>
      <c r="B208" s="88">
        <f t="shared" si="45"/>
        <v>725710</v>
      </c>
      <c r="C208" s="88">
        <f t="shared" si="46"/>
        <v>1124119</v>
      </c>
      <c r="D208" s="37">
        <f t="shared" si="47"/>
        <v>725710</v>
      </c>
      <c r="E208" s="37">
        <f t="shared" si="48"/>
        <v>1124119</v>
      </c>
      <c r="F208" s="61">
        <f>'[7]РП1кв'!B111</f>
        <v>711995</v>
      </c>
      <c r="G208" s="61">
        <f>'[7]РП1кв'!D111</f>
        <v>1122524</v>
      </c>
      <c r="H208" s="61">
        <f>'[8]РП1кв'!B111</f>
        <v>1836</v>
      </c>
      <c r="I208" s="61">
        <f>'[8]РП1кв'!D111</f>
        <v>135</v>
      </c>
      <c r="J208" s="61">
        <f>'[9]РП1кв'!B111</f>
        <v>3368</v>
      </c>
      <c r="K208" s="61">
        <f>'[9]РП1кв'!D111</f>
        <v>137</v>
      </c>
      <c r="L208" s="61">
        <f>'[10]РП1кв'!C111</f>
        <v>6094</v>
      </c>
      <c r="M208" s="61">
        <f>'[10]РП1кв'!D111</f>
        <v>225</v>
      </c>
      <c r="N208" s="61">
        <f>'[11]РП1кв'!B111</f>
        <v>0</v>
      </c>
      <c r="O208" s="61">
        <f>'[11]РП1кв'!D111</f>
        <v>0</v>
      </c>
      <c r="P208" s="61">
        <f>'[12]РП1кв'!B111</f>
        <v>0</v>
      </c>
      <c r="Q208" s="61">
        <f>'[12]РП1кв'!D111</f>
        <v>0</v>
      </c>
      <c r="R208" s="61">
        <f>'[14]РП1кв'!C111</f>
        <v>2417</v>
      </c>
      <c r="S208" s="61">
        <f>'[14]РП1кв'!D111</f>
        <v>1098</v>
      </c>
      <c r="T208" s="61">
        <v>0</v>
      </c>
      <c r="U208" s="61">
        <v>0</v>
      </c>
      <c r="V208" s="61">
        <v>0</v>
      </c>
      <c r="W208" s="61">
        <v>0</v>
      </c>
      <c r="X208" s="79" t="s">
        <v>216</v>
      </c>
      <c r="Y208" s="79">
        <v>130681</v>
      </c>
    </row>
    <row r="209" spans="1:25" ht="12.75" customHeight="1">
      <c r="A209" s="27" t="s">
        <v>217</v>
      </c>
      <c r="B209" s="88">
        <f t="shared" si="45"/>
        <v>6773282</v>
      </c>
      <c r="C209" s="88">
        <f t="shared" si="46"/>
        <v>7477686</v>
      </c>
      <c r="D209" s="37">
        <f t="shared" si="47"/>
        <v>6773282</v>
      </c>
      <c r="E209" s="37">
        <f t="shared" si="48"/>
        <v>7477686</v>
      </c>
      <c r="F209" s="61">
        <f>'[7]РП1кв'!B112</f>
        <v>6645294</v>
      </c>
      <c r="G209" s="61">
        <f>'[7]РП1кв'!D112</f>
        <v>7463509</v>
      </c>
      <c r="H209" s="61">
        <f>'[8]РП1кв'!B112</f>
        <v>17133</v>
      </c>
      <c r="I209" s="61">
        <f>'[8]РП1кв'!D112</f>
        <v>1264</v>
      </c>
      <c r="J209" s="61">
        <f>'[9]РП1кв'!B112</f>
        <v>31425</v>
      </c>
      <c r="K209" s="61">
        <f>'[9]РП1кв'!D112</f>
        <v>1047</v>
      </c>
      <c r="L209" s="61">
        <f>'[10]РП1кв'!C110</f>
        <v>56869</v>
      </c>
      <c r="M209" s="61">
        <f>'[10]РП1кв'!D112</f>
        <v>1618</v>
      </c>
      <c r="N209" s="61">
        <f>'[11]РП1кв'!B112</f>
        <v>0</v>
      </c>
      <c r="O209" s="61">
        <f>'[11]РП1кв'!D112</f>
        <v>0</v>
      </c>
      <c r="P209" s="61">
        <f>'[12]РП1кв'!B112</f>
        <v>0</v>
      </c>
      <c r="Q209" s="61">
        <f>'[12]РП1кв'!D112</f>
        <v>0</v>
      </c>
      <c r="R209" s="61">
        <f>'[14]РП1кв'!C112</f>
        <v>22561</v>
      </c>
      <c r="S209" s="61">
        <f>'[14]РП1кв'!D112</f>
        <v>10248</v>
      </c>
      <c r="T209" s="61">
        <v>0</v>
      </c>
      <c r="U209" s="61">
        <v>0</v>
      </c>
      <c r="V209" s="61">
        <v>0</v>
      </c>
      <c r="W209" s="61">
        <v>0</v>
      </c>
      <c r="X209" s="79" t="s">
        <v>217</v>
      </c>
      <c r="Y209" s="79">
        <v>1123194</v>
      </c>
    </row>
    <row r="210" spans="1:25" ht="12.75" customHeight="1">
      <c r="A210" s="27" t="s">
        <v>218</v>
      </c>
      <c r="B210" s="88">
        <f t="shared" si="45"/>
        <v>725710</v>
      </c>
      <c r="C210" s="88">
        <f t="shared" si="46"/>
        <v>799465</v>
      </c>
      <c r="D210" s="37">
        <f t="shared" si="47"/>
        <v>725710</v>
      </c>
      <c r="E210" s="37">
        <f t="shared" si="48"/>
        <v>799465</v>
      </c>
      <c r="F210" s="61">
        <f>'[7]РП1кв'!B113</f>
        <v>711995</v>
      </c>
      <c r="G210" s="61">
        <f>'[7]РП1кв'!D113</f>
        <v>797946</v>
      </c>
      <c r="H210" s="61">
        <f>'[8]РП1кв'!B113</f>
        <v>1836</v>
      </c>
      <c r="I210" s="61">
        <f>'[8]РП1кв'!D113</f>
        <v>135</v>
      </c>
      <c r="J210" s="61">
        <f>'[9]РП1кв'!B113</f>
        <v>3368</v>
      </c>
      <c r="K210" s="61">
        <f>'[9]РП1кв'!D113</f>
        <v>112</v>
      </c>
      <c r="L210" s="61">
        <f>'[10]РП1кв'!C111</f>
        <v>6094</v>
      </c>
      <c r="M210" s="61">
        <f>'[10]РП1кв'!D113</f>
        <v>174</v>
      </c>
      <c r="N210" s="61">
        <f>'[11]РП1кв'!B113</f>
        <v>0</v>
      </c>
      <c r="O210" s="61">
        <f>'[11]РП1кв'!D113</f>
        <v>0</v>
      </c>
      <c r="P210" s="61">
        <f>'[12]РП1кв'!B113</f>
        <v>0</v>
      </c>
      <c r="Q210" s="61">
        <f>'[12]РП1кв'!D113</f>
        <v>0</v>
      </c>
      <c r="R210" s="61">
        <f>'[14]РП1кв'!C113</f>
        <v>2417</v>
      </c>
      <c r="S210" s="61">
        <f>'[14]РП1кв'!D113</f>
        <v>1098</v>
      </c>
      <c r="T210" s="61">
        <v>0</v>
      </c>
      <c r="U210" s="61">
        <v>0</v>
      </c>
      <c r="V210" s="61">
        <v>0</v>
      </c>
      <c r="W210" s="61">
        <v>0</v>
      </c>
      <c r="X210" s="79" t="s">
        <v>218</v>
      </c>
      <c r="Y210" s="79">
        <v>130681</v>
      </c>
    </row>
    <row r="211" spans="1:25" ht="12.75" customHeight="1">
      <c r="A211" s="27" t="s">
        <v>219</v>
      </c>
      <c r="B211" s="88">
        <f t="shared" si="45"/>
        <v>0</v>
      </c>
      <c r="C211" s="88">
        <f t="shared" si="46"/>
        <v>73880</v>
      </c>
      <c r="D211" s="37">
        <f t="shared" si="47"/>
        <v>0</v>
      </c>
      <c r="E211" s="37">
        <f t="shared" si="48"/>
        <v>73880</v>
      </c>
      <c r="F211" s="61">
        <f>'[7]РП1кв'!B114</f>
        <v>0</v>
      </c>
      <c r="G211" s="61">
        <f>'[7]РП1кв'!D114</f>
        <v>73880</v>
      </c>
      <c r="H211" s="61">
        <f>'[8]РП1кв'!B114</f>
        <v>0</v>
      </c>
      <c r="I211" s="61">
        <f>'[8]РП1кв'!D114</f>
        <v>0</v>
      </c>
      <c r="J211" s="61">
        <f>'[9]РП1кв'!B114</f>
        <v>0</v>
      </c>
      <c r="K211" s="61">
        <f>'[9]РП1кв'!D114</f>
        <v>0</v>
      </c>
      <c r="L211" s="61">
        <f>'[10]РП1кв'!C114</f>
        <v>0</v>
      </c>
      <c r="M211" s="61">
        <f>'[10]РП1кв'!D114</f>
        <v>0</v>
      </c>
      <c r="N211" s="61">
        <f>'[11]РП1кв'!B114</f>
        <v>0</v>
      </c>
      <c r="O211" s="61">
        <f>'[11]РП1кв'!D114</f>
        <v>0</v>
      </c>
      <c r="P211" s="61">
        <f>'[12]РП1кв'!B114</f>
        <v>0</v>
      </c>
      <c r="Q211" s="61">
        <f>'[12]РП1кв'!D114</f>
        <v>0</v>
      </c>
      <c r="R211" s="61">
        <f>'[14]РП1кв'!C114</f>
        <v>0</v>
      </c>
      <c r="S211" s="61">
        <f>'[14]РП1кв'!D114</f>
        <v>0</v>
      </c>
      <c r="T211" s="61">
        <v>0</v>
      </c>
      <c r="U211" s="61">
        <v>0</v>
      </c>
      <c r="V211" s="61">
        <v>0</v>
      </c>
      <c r="W211" s="61">
        <v>0</v>
      </c>
      <c r="X211" s="79" t="s">
        <v>219</v>
      </c>
      <c r="Y211" s="79">
        <v>0</v>
      </c>
    </row>
    <row r="212" spans="1:25" ht="12.75" customHeight="1">
      <c r="A212" s="27" t="s">
        <v>220</v>
      </c>
      <c r="B212" s="91">
        <f t="shared" si="45"/>
        <v>14127</v>
      </c>
      <c r="C212" s="88">
        <f t="shared" si="46"/>
        <v>14127</v>
      </c>
      <c r="D212" s="37">
        <f t="shared" si="47"/>
        <v>14127</v>
      </c>
      <c r="E212" s="37">
        <f t="shared" si="48"/>
        <v>14127</v>
      </c>
      <c r="F212" s="61">
        <f>'[7]РП1кв'!B115</f>
        <v>14127</v>
      </c>
      <c r="G212" s="61">
        <f>'[7]РП1кв'!D115</f>
        <v>14127</v>
      </c>
      <c r="H212" s="61">
        <f>'[8]РП1кв'!B115</f>
        <v>0</v>
      </c>
      <c r="I212" s="61">
        <f>'[8]РП1кв'!D115</f>
        <v>0</v>
      </c>
      <c r="J212" s="61">
        <f>'[9]РП1кв'!B115</f>
        <v>0</v>
      </c>
      <c r="K212" s="61">
        <f>'[9]РП1кв'!D115</f>
        <v>0</v>
      </c>
      <c r="L212" s="61">
        <f>'[10]РП1кв'!C115</f>
        <v>0</v>
      </c>
      <c r="M212" s="61">
        <f>'[10]РП1кв'!D115</f>
        <v>0</v>
      </c>
      <c r="N212" s="61">
        <f>'[11]РП1кв'!B115</f>
        <v>0</v>
      </c>
      <c r="O212" s="61">
        <f>'[11]РП1кв'!D115</f>
        <v>0</v>
      </c>
      <c r="P212" s="61">
        <f>'[12]РП1кв'!B115</f>
        <v>0</v>
      </c>
      <c r="Q212" s="61">
        <f>'[12]РП1кв'!D115</f>
        <v>0</v>
      </c>
      <c r="R212" s="61">
        <f>'[14]РП1кв'!C115</f>
        <v>0</v>
      </c>
      <c r="S212" s="61">
        <f>'[14]РП1кв'!D115</f>
        <v>0</v>
      </c>
      <c r="T212" s="61">
        <v>0</v>
      </c>
      <c r="U212" s="61">
        <v>0</v>
      </c>
      <c r="V212" s="61">
        <v>0</v>
      </c>
      <c r="W212" s="61">
        <v>0</v>
      </c>
      <c r="X212" s="79" t="s">
        <v>220</v>
      </c>
      <c r="Y212" s="79">
        <v>1989</v>
      </c>
    </row>
    <row r="213" spans="1:25" ht="12.75" customHeight="1">
      <c r="A213" s="27" t="s">
        <v>221</v>
      </c>
      <c r="B213" s="91">
        <f t="shared" si="45"/>
        <v>17600</v>
      </c>
      <c r="C213" s="88">
        <f t="shared" si="46"/>
        <v>925379</v>
      </c>
      <c r="D213" s="37">
        <f t="shared" si="47"/>
        <v>17600</v>
      </c>
      <c r="E213" s="37">
        <f t="shared" si="48"/>
        <v>925379</v>
      </c>
      <c r="F213" s="61">
        <f>'[7]РП1кв'!B116</f>
        <v>17559</v>
      </c>
      <c r="G213" s="61">
        <f>'[7]РП1кв'!D116</f>
        <v>925222</v>
      </c>
      <c r="H213" s="61">
        <f>'[8]РП1кв'!B116</f>
        <v>26</v>
      </c>
      <c r="I213" s="61">
        <f>'[8]РП1кв'!D116</f>
        <v>0</v>
      </c>
      <c r="J213" s="61">
        <f>'[9]РП1кв'!B116</f>
        <v>15</v>
      </c>
      <c r="K213" s="61">
        <f>'[9]РП1кв'!D116</f>
        <v>50</v>
      </c>
      <c r="L213" s="61">
        <f>'[10]РП1кв'!C116</f>
        <v>0</v>
      </c>
      <c r="M213" s="61">
        <f>'[10]РП1кв'!D116</f>
        <v>107</v>
      </c>
      <c r="N213" s="61">
        <f>'[11]РП1кв'!B116</f>
        <v>0</v>
      </c>
      <c r="O213" s="61">
        <f>'[11]РП1кв'!D116</f>
        <v>0</v>
      </c>
      <c r="P213" s="61">
        <f>'[12]РП1кв'!B116</f>
        <v>0</v>
      </c>
      <c r="Q213" s="61">
        <f>'[12]РП1кв'!D116</f>
        <v>0</v>
      </c>
      <c r="R213" s="61">
        <f>'[14]РП1кв'!C116</f>
        <v>0</v>
      </c>
      <c r="S213" s="61">
        <f>'[14]РП1кв'!D116</f>
        <v>0</v>
      </c>
      <c r="T213" s="61">
        <v>0</v>
      </c>
      <c r="U213" s="61">
        <v>0</v>
      </c>
      <c r="V213" s="61">
        <v>0</v>
      </c>
      <c r="W213" s="61">
        <v>0</v>
      </c>
      <c r="X213" s="79" t="s">
        <v>221</v>
      </c>
      <c r="Y213" s="79">
        <v>3118</v>
      </c>
    </row>
    <row r="214" spans="1:25" ht="12.75" customHeight="1">
      <c r="A214" s="27" t="s">
        <v>222</v>
      </c>
      <c r="B214" s="91">
        <f t="shared" si="45"/>
        <v>0</v>
      </c>
      <c r="C214" s="88">
        <f t="shared" si="46"/>
        <v>74492</v>
      </c>
      <c r="D214" s="37">
        <f t="shared" si="47"/>
        <v>0</v>
      </c>
      <c r="E214" s="37">
        <f t="shared" si="48"/>
        <v>74492</v>
      </c>
      <c r="F214" s="61">
        <f>'[7]РП1кв'!B117</f>
        <v>0</v>
      </c>
      <c r="G214" s="61">
        <f>'[7]РП1кв'!D117</f>
        <v>74475</v>
      </c>
      <c r="H214" s="61">
        <f>'[8]РП1кв'!B117</f>
        <v>0</v>
      </c>
      <c r="I214" s="61">
        <f>'[8]РП1кв'!D117</f>
        <v>0</v>
      </c>
      <c r="J214" s="61">
        <f>'[9]РП1кв'!B117</f>
        <v>0</v>
      </c>
      <c r="K214" s="61">
        <f>'[9]РП1кв'!D117</f>
        <v>5</v>
      </c>
      <c r="L214" s="61">
        <f>'[10]РП1кв'!C117</f>
        <v>0</v>
      </c>
      <c r="M214" s="61">
        <f>'[10]РП1кв'!D117</f>
        <v>12</v>
      </c>
      <c r="N214" s="61">
        <f>'[11]РП1кв'!B117</f>
        <v>0</v>
      </c>
      <c r="O214" s="61">
        <f>'[11]РП1кв'!D117</f>
        <v>0</v>
      </c>
      <c r="P214" s="61">
        <f>'[12]РП1кв'!B117</f>
        <v>0</v>
      </c>
      <c r="Q214" s="61">
        <f>'[12]РП1кв'!D117</f>
        <v>0</v>
      </c>
      <c r="R214" s="61">
        <f>'[14]РП1кв'!C117</f>
        <v>0</v>
      </c>
      <c r="S214" s="61">
        <f>'[14]РП1кв'!D117</f>
        <v>0</v>
      </c>
      <c r="T214" s="61">
        <v>0</v>
      </c>
      <c r="U214" s="61">
        <v>0</v>
      </c>
      <c r="V214" s="61">
        <v>0</v>
      </c>
      <c r="W214" s="61">
        <v>0</v>
      </c>
      <c r="X214" s="79" t="s">
        <v>222</v>
      </c>
      <c r="Y214" s="79">
        <v>0</v>
      </c>
    </row>
    <row r="215" spans="1:25" ht="12.75" customHeight="1">
      <c r="A215" s="27" t="s">
        <v>223</v>
      </c>
      <c r="B215" s="91">
        <f t="shared" si="45"/>
        <v>0</v>
      </c>
      <c r="C215" s="88">
        <f t="shared" si="46"/>
        <v>0</v>
      </c>
      <c r="D215" s="37">
        <f t="shared" si="47"/>
        <v>0</v>
      </c>
      <c r="E215" s="37">
        <f t="shared" si="48"/>
        <v>0</v>
      </c>
      <c r="F215" s="61">
        <f>'[7]РП1кв'!B118</f>
        <v>0</v>
      </c>
      <c r="G215" s="61">
        <f>'[7]РП1кв'!D118</f>
        <v>0</v>
      </c>
      <c r="H215" s="61">
        <f>'[8]РП1кв'!B118</f>
        <v>0</v>
      </c>
      <c r="I215" s="61">
        <f>'[8]РП1кв'!D118</f>
        <v>0</v>
      </c>
      <c r="J215" s="61">
        <f>'[9]РП1кв'!B118</f>
        <v>0</v>
      </c>
      <c r="K215" s="61">
        <f>'[9]РП1кв'!D118</f>
        <v>0</v>
      </c>
      <c r="L215" s="61">
        <f>'[10]РП1кв'!C118</f>
        <v>0</v>
      </c>
      <c r="M215" s="61">
        <f>'[10]РП1кв'!D118</f>
        <v>0</v>
      </c>
      <c r="N215" s="61">
        <f>'[11]РП1кв'!B118</f>
        <v>0</v>
      </c>
      <c r="O215" s="61">
        <f>'[11]РП1кв'!D118</f>
        <v>0</v>
      </c>
      <c r="P215" s="61">
        <f>'[12]РП1кв'!B118</f>
        <v>0</v>
      </c>
      <c r="Q215" s="61">
        <f>'[12]РП1кв'!D118</f>
        <v>0</v>
      </c>
      <c r="R215" s="61">
        <f>'[14]РП1кв'!C118</f>
        <v>0</v>
      </c>
      <c r="S215" s="61">
        <f>'[14]РП1кв'!D118</f>
        <v>0</v>
      </c>
      <c r="T215" s="61">
        <v>0</v>
      </c>
      <c r="U215" s="61">
        <v>0</v>
      </c>
      <c r="V215" s="61">
        <v>0</v>
      </c>
      <c r="W215" s="61">
        <v>0</v>
      </c>
      <c r="X215" s="79" t="s">
        <v>223</v>
      </c>
      <c r="Y215" s="79">
        <v>0</v>
      </c>
    </row>
    <row r="216" spans="1:25" ht="12.75" customHeight="1">
      <c r="A216" s="27" t="s">
        <v>224</v>
      </c>
      <c r="B216" s="91">
        <f t="shared" si="45"/>
        <v>0</v>
      </c>
      <c r="C216" s="88">
        <f t="shared" si="46"/>
        <v>7193</v>
      </c>
      <c r="D216" s="37">
        <f t="shared" si="47"/>
        <v>0</v>
      </c>
      <c r="E216" s="37">
        <f t="shared" si="48"/>
        <v>7193</v>
      </c>
      <c r="F216" s="61">
        <f>'[7]РП1кв'!B119</f>
        <v>0</v>
      </c>
      <c r="G216" s="61">
        <f>'[7]РП1кв'!D119</f>
        <v>7193</v>
      </c>
      <c r="H216" s="61">
        <f>'[8]РП1кв'!B119</f>
        <v>0</v>
      </c>
      <c r="I216" s="61">
        <f>'[8]РП1кв'!D119</f>
        <v>0</v>
      </c>
      <c r="J216" s="61">
        <f>'[9]РП1кв'!B119</f>
        <v>0</v>
      </c>
      <c r="K216" s="61">
        <f>'[9]РП1кв'!D119</f>
        <v>0</v>
      </c>
      <c r="L216" s="61">
        <f>'[10]РП1кв'!C119</f>
        <v>0</v>
      </c>
      <c r="M216" s="61">
        <f>'[10]РП1кв'!D119</f>
        <v>0</v>
      </c>
      <c r="N216" s="61">
        <f>'[11]РП1кв'!B119</f>
        <v>0</v>
      </c>
      <c r="O216" s="61">
        <f>'[11]РП1кв'!D119</f>
        <v>0</v>
      </c>
      <c r="P216" s="61">
        <f>'[12]РП1кв'!B119</f>
        <v>0</v>
      </c>
      <c r="Q216" s="61">
        <f>'[12]РП1кв'!D119</f>
        <v>0</v>
      </c>
      <c r="R216" s="61">
        <f>'[14]РП1кв'!C119</f>
        <v>0</v>
      </c>
      <c r="S216" s="61">
        <f>'[14]РП1кв'!D119</f>
        <v>0</v>
      </c>
      <c r="T216" s="61">
        <v>0</v>
      </c>
      <c r="U216" s="61">
        <v>0</v>
      </c>
      <c r="V216" s="61">
        <v>0</v>
      </c>
      <c r="W216" s="61">
        <v>0</v>
      </c>
      <c r="X216" s="79" t="s">
        <v>224</v>
      </c>
      <c r="Y216" s="79">
        <v>0</v>
      </c>
    </row>
    <row r="217" spans="1:25" ht="12.75" customHeight="1">
      <c r="A217" s="27" t="s">
        <v>225</v>
      </c>
      <c r="B217" s="91">
        <f t="shared" si="45"/>
        <v>0</v>
      </c>
      <c r="C217" s="88">
        <f t="shared" si="46"/>
        <v>289463</v>
      </c>
      <c r="D217" s="37">
        <f t="shared" si="47"/>
        <v>0</v>
      </c>
      <c r="E217" s="37">
        <f t="shared" si="48"/>
        <v>289463</v>
      </c>
      <c r="F217" s="60">
        <f>F218+F219+F220</f>
        <v>0</v>
      </c>
      <c r="G217" s="60">
        <f>G218+G219+G220</f>
        <v>289447</v>
      </c>
      <c r="H217" s="60">
        <f>H218+H219+H220</f>
        <v>0</v>
      </c>
      <c r="I217" s="60">
        <f>I218+I219+I220</f>
        <v>0</v>
      </c>
      <c r="J217" s="60">
        <f aca="true" t="shared" si="53" ref="J217:S217">J218+J219+J220</f>
        <v>0</v>
      </c>
      <c r="K217" s="60">
        <f t="shared" si="53"/>
        <v>5</v>
      </c>
      <c r="L217" s="60">
        <f t="shared" si="53"/>
        <v>0</v>
      </c>
      <c r="M217" s="60">
        <f t="shared" si="53"/>
        <v>11</v>
      </c>
      <c r="N217" s="60">
        <f t="shared" si="53"/>
        <v>0</v>
      </c>
      <c r="O217" s="60">
        <f t="shared" si="53"/>
        <v>0</v>
      </c>
      <c r="P217" s="60">
        <f t="shared" si="53"/>
        <v>0</v>
      </c>
      <c r="Q217" s="60">
        <f t="shared" si="53"/>
        <v>0</v>
      </c>
      <c r="R217" s="60">
        <f t="shared" si="53"/>
        <v>0</v>
      </c>
      <c r="S217" s="60">
        <f t="shared" si="53"/>
        <v>0</v>
      </c>
      <c r="T217" s="60">
        <f>T218+T219+T220</f>
        <v>0</v>
      </c>
      <c r="U217" s="60">
        <f>U218+U219+U220</f>
        <v>0</v>
      </c>
      <c r="V217" s="60">
        <f>V218+V219+V220</f>
        <v>0</v>
      </c>
      <c r="W217" s="60">
        <f>W218+W219+W220</f>
        <v>0</v>
      </c>
      <c r="X217" s="79" t="s">
        <v>225</v>
      </c>
      <c r="Y217" s="79">
        <v>0</v>
      </c>
    </row>
    <row r="218" spans="1:25" ht="12.75" customHeight="1">
      <c r="A218" s="27" t="s">
        <v>226</v>
      </c>
      <c r="B218" s="88">
        <f t="shared" si="45"/>
        <v>0</v>
      </c>
      <c r="C218" s="88">
        <f t="shared" si="46"/>
        <v>181020</v>
      </c>
      <c r="D218" s="37">
        <f t="shared" si="47"/>
        <v>0</v>
      </c>
      <c r="E218" s="37">
        <f t="shared" si="48"/>
        <v>181020</v>
      </c>
      <c r="F218" s="61">
        <f>'[7]РП1кв'!B121</f>
        <v>0</v>
      </c>
      <c r="G218" s="61">
        <f>'[7]РП1кв'!D121</f>
        <v>181020</v>
      </c>
      <c r="H218" s="61">
        <f>'[8]РП1кв'!B121</f>
        <v>0</v>
      </c>
      <c r="I218" s="61">
        <f>'[8]РП1кв'!D121</f>
        <v>0</v>
      </c>
      <c r="J218" s="61">
        <f>'[9]РП1кв'!B121</f>
        <v>0</v>
      </c>
      <c r="K218" s="61">
        <f>'[9]РП1кв'!D121</f>
        <v>0</v>
      </c>
      <c r="L218" s="61">
        <f>'[10]РП1кв'!B121</f>
        <v>0</v>
      </c>
      <c r="M218" s="61">
        <f>'[10]РП1кв'!D121</f>
        <v>0</v>
      </c>
      <c r="N218" s="61">
        <f>'[11]РП1кв'!B121</f>
        <v>0</v>
      </c>
      <c r="O218" s="61">
        <f>'[11]РП1кв'!D121</f>
        <v>0</v>
      </c>
      <c r="P218" s="61">
        <f>'[12]РП1кв'!B121</f>
        <v>0</v>
      </c>
      <c r="Q218" s="61">
        <f>'[12]РП1кв'!D121</f>
        <v>0</v>
      </c>
      <c r="R218" s="61">
        <f>'[14]РП1кв'!B121</f>
        <v>0</v>
      </c>
      <c r="S218" s="61">
        <f>'[14]РП1кв'!D121</f>
        <v>0</v>
      </c>
      <c r="T218" s="61">
        <v>0</v>
      </c>
      <c r="U218" s="61">
        <v>0</v>
      </c>
      <c r="V218" s="61">
        <v>0</v>
      </c>
      <c r="W218" s="61">
        <v>0</v>
      </c>
      <c r="X218" s="79" t="s">
        <v>226</v>
      </c>
      <c r="Y218" s="79">
        <v>0</v>
      </c>
    </row>
    <row r="219" spans="1:25" ht="12.75" customHeight="1">
      <c r="A219" s="27" t="s">
        <v>227</v>
      </c>
      <c r="B219" s="88">
        <f t="shared" si="45"/>
        <v>0</v>
      </c>
      <c r="C219" s="88">
        <f t="shared" si="46"/>
        <v>0</v>
      </c>
      <c r="D219" s="37">
        <f t="shared" si="47"/>
        <v>0</v>
      </c>
      <c r="E219" s="37">
        <f t="shared" si="48"/>
        <v>0</v>
      </c>
      <c r="F219" s="61">
        <f>'[7]РП1кв'!B122</f>
        <v>0</v>
      </c>
      <c r="G219" s="61">
        <f>'[7]РП1кв'!D122</f>
        <v>0</v>
      </c>
      <c r="H219" s="61">
        <f>'[8]РП1кв'!B122</f>
        <v>0</v>
      </c>
      <c r="I219" s="61">
        <f>'[8]РП1кв'!D122</f>
        <v>0</v>
      </c>
      <c r="J219" s="61">
        <f>'[9]РП1кв'!B122</f>
        <v>0</v>
      </c>
      <c r="K219" s="61">
        <f>'[9]РП1кв'!D122</f>
        <v>0</v>
      </c>
      <c r="L219" s="61">
        <f>'[10]РП1кв'!B122</f>
        <v>0</v>
      </c>
      <c r="M219" s="61">
        <f>'[10]РП1кв'!D122</f>
        <v>0</v>
      </c>
      <c r="N219" s="61">
        <f>'[11]РП1кв'!B122</f>
        <v>0</v>
      </c>
      <c r="O219" s="61">
        <f>'[11]РП1кв'!D122</f>
        <v>0</v>
      </c>
      <c r="P219" s="61">
        <f>'[12]РП1кв'!B122</f>
        <v>0</v>
      </c>
      <c r="Q219" s="61">
        <f>'[12]РП1кв'!D122</f>
        <v>0</v>
      </c>
      <c r="R219" s="61">
        <f>'[14]РП1кв'!B122</f>
        <v>0</v>
      </c>
      <c r="S219" s="61">
        <f>'[14]РП1кв'!D122</f>
        <v>0</v>
      </c>
      <c r="T219" s="61">
        <v>0</v>
      </c>
      <c r="U219" s="61">
        <v>0</v>
      </c>
      <c r="V219" s="61">
        <v>0</v>
      </c>
      <c r="W219" s="61">
        <v>0</v>
      </c>
      <c r="X219" s="79" t="s">
        <v>227</v>
      </c>
      <c r="Y219" s="79">
        <v>0</v>
      </c>
    </row>
    <row r="220" spans="1:25" ht="12.75" customHeight="1">
      <c r="A220" s="27" t="s">
        <v>228</v>
      </c>
      <c r="B220" s="88">
        <f t="shared" si="45"/>
        <v>0</v>
      </c>
      <c r="C220" s="88">
        <f t="shared" si="46"/>
        <v>108443</v>
      </c>
      <c r="D220" s="37">
        <f t="shared" si="47"/>
        <v>0</v>
      </c>
      <c r="E220" s="37">
        <f t="shared" si="48"/>
        <v>108443</v>
      </c>
      <c r="F220" s="61">
        <f>'[7]РП1кв'!B123</f>
        <v>0</v>
      </c>
      <c r="G220" s="61">
        <f>'[7]РП1кв'!D123</f>
        <v>108427</v>
      </c>
      <c r="H220" s="61">
        <f>'[8]РП1кв'!B123</f>
        <v>0</v>
      </c>
      <c r="I220" s="61">
        <f>'[8]РП1кв'!D123</f>
        <v>0</v>
      </c>
      <c r="J220" s="61">
        <f>'[9]РП1кв'!B123</f>
        <v>0</v>
      </c>
      <c r="K220" s="61">
        <f>'[9]РП1кв'!D123</f>
        <v>5</v>
      </c>
      <c r="L220" s="61">
        <f>'[10]РП1кв'!B123</f>
        <v>0</v>
      </c>
      <c r="M220" s="61">
        <f>'[10]РП1кв'!D123</f>
        <v>11</v>
      </c>
      <c r="N220" s="61">
        <f>'[11]РП1кв'!B123</f>
        <v>0</v>
      </c>
      <c r="O220" s="61">
        <f>'[11]РП1кв'!D123</f>
        <v>0</v>
      </c>
      <c r="P220" s="61">
        <f>'[12]РП1кв'!B123</f>
        <v>0</v>
      </c>
      <c r="Q220" s="61">
        <f>'[12]РП1кв'!D123</f>
        <v>0</v>
      </c>
      <c r="R220" s="61">
        <f>'[14]РП1кв'!B123</f>
        <v>0</v>
      </c>
      <c r="S220" s="61">
        <f>'[14]РП1кв'!D123</f>
        <v>0</v>
      </c>
      <c r="T220" s="61">
        <v>0</v>
      </c>
      <c r="U220" s="61">
        <v>0</v>
      </c>
      <c r="V220" s="61">
        <v>0</v>
      </c>
      <c r="W220" s="61">
        <v>0</v>
      </c>
      <c r="X220" s="79" t="s">
        <v>228</v>
      </c>
      <c r="Y220" s="79">
        <v>0</v>
      </c>
    </row>
    <row r="221" spans="1:25" ht="12.75" customHeight="1">
      <c r="A221" s="26" t="s">
        <v>229</v>
      </c>
      <c r="B221" s="88">
        <f t="shared" si="45"/>
        <v>2046115.5</v>
      </c>
      <c r="C221" s="88">
        <f t="shared" si="46"/>
        <v>2600340</v>
      </c>
      <c r="D221" s="37">
        <f t="shared" si="47"/>
        <v>2046115.5</v>
      </c>
      <c r="E221" s="37">
        <f t="shared" si="48"/>
        <v>2600340</v>
      </c>
      <c r="F221" s="48">
        <f>SUM(F222:F225)</f>
        <v>2026848.5</v>
      </c>
      <c r="G221" s="48">
        <f>SUM(G222:G225)</f>
        <v>2596059</v>
      </c>
      <c r="H221" s="48">
        <f>SUM(H222:H225)</f>
        <v>1434</v>
      </c>
      <c r="I221" s="48">
        <f>SUM(I222:I225)</f>
        <v>22</v>
      </c>
      <c r="J221" s="48">
        <f aca="true" t="shared" si="54" ref="J221:S221">SUM(J222:J225)</f>
        <v>4268</v>
      </c>
      <c r="K221" s="48">
        <f t="shared" si="54"/>
        <v>165</v>
      </c>
      <c r="L221" s="48">
        <f>SUM(L222:L225)</f>
        <v>7774</v>
      </c>
      <c r="M221" s="48">
        <f t="shared" si="54"/>
        <v>344</v>
      </c>
      <c r="N221" s="48">
        <f t="shared" si="54"/>
        <v>0</v>
      </c>
      <c r="O221" s="48">
        <f t="shared" si="54"/>
        <v>0</v>
      </c>
      <c r="P221" s="48">
        <f t="shared" si="54"/>
        <v>0</v>
      </c>
      <c r="Q221" s="48">
        <f t="shared" si="54"/>
        <v>0</v>
      </c>
      <c r="R221" s="48">
        <f>SUM(R222:R225)</f>
        <v>5791</v>
      </c>
      <c r="S221" s="48">
        <f t="shared" si="54"/>
        <v>3750</v>
      </c>
      <c r="T221" s="48">
        <f>SUM(T222:T225)</f>
        <v>0</v>
      </c>
      <c r="U221" s="48">
        <f>SUM(U222:U225)</f>
        <v>0</v>
      </c>
      <c r="V221" s="48">
        <f>SUM(V222:V225)</f>
        <v>0</v>
      </c>
      <c r="W221" s="48">
        <f>SUM(W222:W225)</f>
        <v>0</v>
      </c>
      <c r="X221" s="79" t="s">
        <v>229</v>
      </c>
      <c r="Y221" s="79">
        <v>46890</v>
      </c>
    </row>
    <row r="222" spans="1:25" ht="12.75" customHeight="1">
      <c r="A222" s="27" t="s">
        <v>230</v>
      </c>
      <c r="B222" s="88">
        <f t="shared" si="45"/>
        <v>271202.5</v>
      </c>
      <c r="C222" s="88">
        <f t="shared" si="46"/>
        <v>224726</v>
      </c>
      <c r="D222" s="37">
        <f t="shared" si="47"/>
        <v>271202.5</v>
      </c>
      <c r="E222" s="37">
        <f t="shared" si="48"/>
        <v>224726</v>
      </c>
      <c r="F222" s="61">
        <f>'[7]РП1кв'!B125</f>
        <v>254259.5</v>
      </c>
      <c r="G222" s="61">
        <f>'[7]РП1кв'!D125</f>
        <v>220910</v>
      </c>
      <c r="H222" s="61">
        <f>'[8]РП1кв'!B125</f>
        <v>536</v>
      </c>
      <c r="I222" s="61">
        <f>'[8]РП1кв'!D125</f>
        <v>22</v>
      </c>
      <c r="J222" s="61">
        <f>'[9]РП1кв'!B125</f>
        <v>3758</v>
      </c>
      <c r="K222" s="61">
        <f>'[9]РП1кв'!D125</f>
        <v>17</v>
      </c>
      <c r="L222" s="61">
        <f>'[10]РП1кв'!C125</f>
        <v>6858</v>
      </c>
      <c r="M222" s="61">
        <f>'[10]РП1кв'!D125</f>
        <v>27</v>
      </c>
      <c r="N222" s="61">
        <f>'[11]РП1кв'!B125</f>
        <v>0</v>
      </c>
      <c r="O222" s="61">
        <f>'[11]РП1кв'!D125</f>
        <v>0</v>
      </c>
      <c r="P222" s="61">
        <f>'[12]РП1кв'!B125</f>
        <v>0</v>
      </c>
      <c r="Q222" s="61">
        <f>'[12]РП1кв'!D125</f>
        <v>0</v>
      </c>
      <c r="R222" s="61">
        <f>'[14]РП1кв'!B125</f>
        <v>5791</v>
      </c>
      <c r="S222" s="61">
        <f>'[14]РП1кв'!D125</f>
        <v>3750</v>
      </c>
      <c r="T222" s="61">
        <v>0</v>
      </c>
      <c r="U222" s="61">
        <v>0</v>
      </c>
      <c r="V222" s="61">
        <v>0</v>
      </c>
      <c r="W222" s="61">
        <v>0</v>
      </c>
      <c r="X222" s="79" t="s">
        <v>230</v>
      </c>
      <c r="Y222" s="79">
        <v>24359</v>
      </c>
    </row>
    <row r="223" spans="1:25" ht="12.75" customHeight="1">
      <c r="A223" s="27" t="s">
        <v>231</v>
      </c>
      <c r="B223" s="88">
        <f t="shared" si="45"/>
        <v>302024</v>
      </c>
      <c r="C223" s="88">
        <f t="shared" si="46"/>
        <v>1229707</v>
      </c>
      <c r="D223" s="37">
        <f t="shared" si="47"/>
        <v>302024</v>
      </c>
      <c r="E223" s="37">
        <f t="shared" si="48"/>
        <v>1229707</v>
      </c>
      <c r="F223" s="61">
        <f>'[7]РП1кв'!B126</f>
        <v>299700</v>
      </c>
      <c r="G223" s="61">
        <f>'[7]РП1кв'!D126</f>
        <v>1229484</v>
      </c>
      <c r="H223" s="61">
        <f>'[8]РП1кв'!B126</f>
        <v>898</v>
      </c>
      <c r="I223" s="61">
        <f>'[8]РП1кв'!D126</f>
        <v>0</v>
      </c>
      <c r="J223" s="61">
        <f>'[9]РП1кв'!B126</f>
        <v>510</v>
      </c>
      <c r="K223" s="61">
        <f>'[9]РП1кв'!D126</f>
        <v>71</v>
      </c>
      <c r="L223" s="61">
        <f>'[10]РП1кв'!C126</f>
        <v>916</v>
      </c>
      <c r="M223" s="61">
        <f>'[10]РП1кв'!D126</f>
        <v>152</v>
      </c>
      <c r="N223" s="61">
        <f>'[11]РП1кв'!B126</f>
        <v>0</v>
      </c>
      <c r="O223" s="61">
        <f>'[11]РП1кв'!D126</f>
        <v>0</v>
      </c>
      <c r="P223" s="61">
        <f>'[12]РП1кв'!B126</f>
        <v>0</v>
      </c>
      <c r="Q223" s="61">
        <f>'[12]РП1кв'!D126</f>
        <v>0</v>
      </c>
      <c r="R223" s="61">
        <f>'[14]РП1кв'!B126</f>
        <v>0</v>
      </c>
      <c r="S223" s="61">
        <f>'[14]РП1кв'!D126</f>
        <v>0</v>
      </c>
      <c r="T223" s="61">
        <v>0</v>
      </c>
      <c r="U223" s="61">
        <v>0</v>
      </c>
      <c r="V223" s="61">
        <v>0</v>
      </c>
      <c r="W223" s="61">
        <v>0</v>
      </c>
      <c r="X223" s="79" t="s">
        <v>231</v>
      </c>
      <c r="Y223" s="79">
        <v>22531</v>
      </c>
    </row>
    <row r="224" spans="1:25" ht="12.75" customHeight="1">
      <c r="A224" s="27" t="s">
        <v>232</v>
      </c>
      <c r="B224" s="88">
        <f t="shared" si="45"/>
        <v>0</v>
      </c>
      <c r="C224" s="88">
        <f t="shared" si="46"/>
        <v>38199</v>
      </c>
      <c r="D224" s="37">
        <f t="shared" si="47"/>
        <v>0</v>
      </c>
      <c r="E224" s="37">
        <f t="shared" si="48"/>
        <v>38199</v>
      </c>
      <c r="F224" s="61">
        <f>'[7]РП1кв'!B127</f>
        <v>0</v>
      </c>
      <c r="G224" s="61">
        <f>'[7]РП1кв'!D127</f>
        <v>38199</v>
      </c>
      <c r="H224" s="61">
        <f>'[8]РП1кв'!B127</f>
        <v>0</v>
      </c>
      <c r="I224" s="61">
        <f>'[8]РП1кв'!D127</f>
        <v>0</v>
      </c>
      <c r="J224" s="61">
        <f>'[9]РП1кв'!B127</f>
        <v>0</v>
      </c>
      <c r="K224" s="61">
        <f>'[9]РП1кв'!D127</f>
        <v>0</v>
      </c>
      <c r="L224" s="61">
        <f>'[10]РП1кв'!C127</f>
        <v>0</v>
      </c>
      <c r="M224" s="61">
        <f>'[10]РП1кв'!D127</f>
        <v>0</v>
      </c>
      <c r="N224" s="61">
        <f>'[11]РП1кв'!B127</f>
        <v>0</v>
      </c>
      <c r="O224" s="61">
        <f>'[11]РП1кв'!D127</f>
        <v>0</v>
      </c>
      <c r="P224" s="61">
        <f>'[12]РП1кв'!B127</f>
        <v>0</v>
      </c>
      <c r="Q224" s="61">
        <f>'[12]РП1кв'!D127</f>
        <v>0</v>
      </c>
      <c r="R224" s="61">
        <f>'[14]РП1кв'!B127</f>
        <v>0</v>
      </c>
      <c r="S224" s="61">
        <f>'[14]РП1кв'!D127</f>
        <v>0</v>
      </c>
      <c r="T224" s="61">
        <v>0</v>
      </c>
      <c r="U224" s="61">
        <v>0</v>
      </c>
      <c r="V224" s="61">
        <v>0</v>
      </c>
      <c r="W224" s="61">
        <v>0</v>
      </c>
      <c r="X224" s="79" t="s">
        <v>232</v>
      </c>
      <c r="Y224" s="79">
        <v>0</v>
      </c>
    </row>
    <row r="225" spans="1:25" ht="12.75" customHeight="1">
      <c r="A225" s="27" t="s">
        <v>233</v>
      </c>
      <c r="B225" s="88">
        <f t="shared" si="45"/>
        <v>1472889</v>
      </c>
      <c r="C225" s="88">
        <f t="shared" si="46"/>
        <v>1107708</v>
      </c>
      <c r="D225" s="37">
        <f t="shared" si="47"/>
        <v>1472889</v>
      </c>
      <c r="E225" s="37">
        <f t="shared" si="48"/>
        <v>1107708</v>
      </c>
      <c r="F225" s="61">
        <f>'[7]РП1кв'!B128</f>
        <v>1472889</v>
      </c>
      <c r="G225" s="61">
        <f>'[7]РП1кв'!D128</f>
        <v>1107466</v>
      </c>
      <c r="H225" s="61">
        <f>'[8]РП1кв'!B128</f>
        <v>0</v>
      </c>
      <c r="I225" s="61">
        <f>'[8]РП1кв'!D128</f>
        <v>0</v>
      </c>
      <c r="J225" s="61">
        <f>'[9]РП1кв'!B128</f>
        <v>0</v>
      </c>
      <c r="K225" s="61">
        <f>'[9]РП1кв'!D128</f>
        <v>77</v>
      </c>
      <c r="L225" s="61">
        <f>'[10]РП1кв'!C128</f>
        <v>0</v>
      </c>
      <c r="M225" s="61">
        <f>'[10]РП1кв'!D128</f>
        <v>165</v>
      </c>
      <c r="N225" s="61">
        <f>'[11]РП1кв'!B128</f>
        <v>0</v>
      </c>
      <c r="O225" s="61">
        <f>'[11]РП1кв'!D128</f>
        <v>0</v>
      </c>
      <c r="P225" s="61">
        <f>'[12]РП1кв'!B128</f>
        <v>0</v>
      </c>
      <c r="Q225" s="61">
        <f>'[12]РП1кв'!D128</f>
        <v>0</v>
      </c>
      <c r="R225" s="61">
        <f>'[14]РП1кв'!B128</f>
        <v>0</v>
      </c>
      <c r="S225" s="61">
        <f>'[14]РП1кв'!D128</f>
        <v>0</v>
      </c>
      <c r="T225" s="61">
        <v>0</v>
      </c>
      <c r="U225" s="61">
        <v>0</v>
      </c>
      <c r="V225" s="61">
        <v>0</v>
      </c>
      <c r="W225" s="61">
        <v>0</v>
      </c>
      <c r="X225" s="79" t="s">
        <v>233</v>
      </c>
      <c r="Y225" s="79">
        <v>0</v>
      </c>
    </row>
    <row r="226" spans="1:25" ht="12.75" customHeight="1">
      <c r="A226" s="26" t="s">
        <v>234</v>
      </c>
      <c r="B226" s="88">
        <f t="shared" si="45"/>
        <v>324672</v>
      </c>
      <c r="C226" s="88">
        <f t="shared" si="46"/>
        <v>345684</v>
      </c>
      <c r="D226" s="37">
        <f t="shared" si="47"/>
        <v>324672</v>
      </c>
      <c r="E226" s="37">
        <f t="shared" si="48"/>
        <v>345684</v>
      </c>
      <c r="F226" s="48">
        <f>SUM(F227:F235)</f>
        <v>324672</v>
      </c>
      <c r="G226" s="48">
        <f>SUM(G227:G235)</f>
        <v>345684</v>
      </c>
      <c r="H226" s="48">
        <f>SUM(H227:H235)</f>
        <v>0</v>
      </c>
      <c r="I226" s="48">
        <f>SUM(I227:I235)</f>
        <v>0</v>
      </c>
      <c r="J226" s="48">
        <f aca="true" t="shared" si="55" ref="J226:S226">SUM(J227:J235)</f>
        <v>0</v>
      </c>
      <c r="K226" s="48">
        <f t="shared" si="55"/>
        <v>0</v>
      </c>
      <c r="L226" s="48">
        <f t="shared" si="55"/>
        <v>0</v>
      </c>
      <c r="M226" s="48">
        <f t="shared" si="55"/>
        <v>0</v>
      </c>
      <c r="N226" s="48">
        <f t="shared" si="55"/>
        <v>0</v>
      </c>
      <c r="O226" s="48">
        <f t="shared" si="55"/>
        <v>0</v>
      </c>
      <c r="P226" s="48">
        <f t="shared" si="55"/>
        <v>0</v>
      </c>
      <c r="Q226" s="48">
        <f t="shared" si="55"/>
        <v>0</v>
      </c>
      <c r="R226" s="48">
        <f t="shared" si="55"/>
        <v>0</v>
      </c>
      <c r="S226" s="48">
        <f t="shared" si="55"/>
        <v>0</v>
      </c>
      <c r="T226" s="48">
        <f>SUM(T227:T235)</f>
        <v>0</v>
      </c>
      <c r="U226" s="48">
        <f>SUM(U227:U235)</f>
        <v>0</v>
      </c>
      <c r="V226" s="48">
        <f>SUM(V227:V235)</f>
        <v>0</v>
      </c>
      <c r="W226" s="48">
        <f>SUM(W227:W235)</f>
        <v>0</v>
      </c>
      <c r="X226" s="79" t="s">
        <v>234</v>
      </c>
      <c r="Y226" s="79">
        <v>0</v>
      </c>
    </row>
    <row r="227" spans="1:25" ht="12.75" customHeight="1">
      <c r="A227" s="30" t="s">
        <v>235</v>
      </c>
      <c r="B227" s="88">
        <f t="shared" si="45"/>
        <v>324672</v>
      </c>
      <c r="C227" s="88">
        <f t="shared" si="46"/>
        <v>75145</v>
      </c>
      <c r="D227" s="37">
        <f t="shared" si="47"/>
        <v>324672</v>
      </c>
      <c r="E227" s="37">
        <f t="shared" si="48"/>
        <v>75145</v>
      </c>
      <c r="F227" s="61">
        <f>'[7]РП1кв'!B130</f>
        <v>324672</v>
      </c>
      <c r="G227" s="61">
        <f>'[7]РП1кв'!D130</f>
        <v>75145</v>
      </c>
      <c r="H227" s="61">
        <f>'[8]РП1кв'!B130</f>
        <v>0</v>
      </c>
      <c r="I227" s="61">
        <f>'[8]РП1кв'!D130</f>
        <v>0</v>
      </c>
      <c r="J227" s="61">
        <f>'[9]РП1кв'!B130</f>
        <v>0</v>
      </c>
      <c r="K227" s="61">
        <f>'[9]РП1кв'!D130</f>
        <v>0</v>
      </c>
      <c r="L227" s="61">
        <f>'[10]РП1кв'!B130</f>
        <v>0</v>
      </c>
      <c r="M227" s="61">
        <f>'[10]РП1кв'!D130</f>
        <v>0</v>
      </c>
      <c r="N227" s="61">
        <f>'[11]РП1кв'!B130</f>
        <v>0</v>
      </c>
      <c r="O227" s="61">
        <f>'[11]РП1кв'!D130</f>
        <v>0</v>
      </c>
      <c r="P227" s="61">
        <f>'[12]РП1кв'!B130</f>
        <v>0</v>
      </c>
      <c r="Q227" s="61">
        <f>'[12]РП1кв'!D130</f>
        <v>0</v>
      </c>
      <c r="R227" s="61">
        <f>'[14]РП1кв'!B130</f>
        <v>0</v>
      </c>
      <c r="S227" s="61">
        <f>'[14]РП1кв'!D130</f>
        <v>0</v>
      </c>
      <c r="T227" s="61">
        <v>0</v>
      </c>
      <c r="U227" s="61">
        <v>0</v>
      </c>
      <c r="V227" s="61">
        <v>0</v>
      </c>
      <c r="W227" s="61">
        <v>0</v>
      </c>
      <c r="X227" s="79" t="s">
        <v>235</v>
      </c>
      <c r="Y227" s="79">
        <v>0</v>
      </c>
    </row>
    <row r="228" spans="1:25" ht="12.75" customHeight="1">
      <c r="A228" s="30" t="s">
        <v>236</v>
      </c>
      <c r="B228" s="88">
        <f t="shared" si="45"/>
        <v>0</v>
      </c>
      <c r="C228" s="88">
        <f t="shared" si="46"/>
        <v>53841</v>
      </c>
      <c r="D228" s="37">
        <f>B228-P228</f>
        <v>0</v>
      </c>
      <c r="E228" s="37">
        <f t="shared" si="48"/>
        <v>53841</v>
      </c>
      <c r="F228" s="61">
        <f>'[7]РП1кв'!B131</f>
        <v>0</v>
      </c>
      <c r="G228" s="61">
        <f>'[7]РП1кв'!D131</f>
        <v>53841</v>
      </c>
      <c r="H228" s="61">
        <f>'[8]РП1кв'!B131</f>
        <v>0</v>
      </c>
      <c r="I228" s="61">
        <f>'[8]РП1кв'!D131</f>
        <v>0</v>
      </c>
      <c r="J228" s="61">
        <f>'[9]РП1кв'!B131</f>
        <v>0</v>
      </c>
      <c r="K228" s="61">
        <f>'[9]РП1кв'!D131</f>
        <v>0</v>
      </c>
      <c r="L228" s="61">
        <f>'[10]РП1кв'!B131</f>
        <v>0</v>
      </c>
      <c r="M228" s="61">
        <f>'[10]РП1кв'!D131</f>
        <v>0</v>
      </c>
      <c r="N228" s="61">
        <f>'[11]РП1кв'!B131</f>
        <v>0</v>
      </c>
      <c r="O228" s="61">
        <f>'[11]РП1кв'!D131</f>
        <v>0</v>
      </c>
      <c r="P228" s="61">
        <f>'[12]РП1кв'!B131</f>
        <v>0</v>
      </c>
      <c r="Q228" s="61">
        <f>'[12]РП1кв'!D131</f>
        <v>0</v>
      </c>
      <c r="R228" s="61">
        <f>'[14]РП1кв'!B131</f>
        <v>0</v>
      </c>
      <c r="S228" s="61">
        <f>'[14]РП1кв'!D131</f>
        <v>0</v>
      </c>
      <c r="T228" s="61">
        <v>0</v>
      </c>
      <c r="U228" s="61">
        <v>0</v>
      </c>
      <c r="V228" s="61">
        <v>0</v>
      </c>
      <c r="W228" s="61">
        <v>0</v>
      </c>
      <c r="X228" s="79" t="s">
        <v>236</v>
      </c>
      <c r="Y228" s="79">
        <v>0</v>
      </c>
    </row>
    <row r="229" spans="1:25" ht="12.75" customHeight="1">
      <c r="A229" s="30" t="s">
        <v>237</v>
      </c>
      <c r="B229" s="88">
        <f t="shared" si="45"/>
        <v>0</v>
      </c>
      <c r="C229" s="88">
        <f t="shared" si="46"/>
        <v>0</v>
      </c>
      <c r="D229" s="37">
        <f t="shared" si="47"/>
        <v>0</v>
      </c>
      <c r="E229" s="37">
        <f t="shared" si="48"/>
        <v>0</v>
      </c>
      <c r="F229" s="61">
        <f>'[7]РП1кв'!B132</f>
        <v>0</v>
      </c>
      <c r="G229" s="61">
        <f>'[7]РП1кв'!D132</f>
        <v>0</v>
      </c>
      <c r="H229" s="61">
        <f>'[8]РП1кв'!B132</f>
        <v>0</v>
      </c>
      <c r="I229" s="61">
        <f>'[8]РП1кв'!D132</f>
        <v>0</v>
      </c>
      <c r="J229" s="61">
        <f>'[9]РП1кв'!B132</f>
        <v>0</v>
      </c>
      <c r="K229" s="61">
        <f>'[9]РП1кв'!D132</f>
        <v>0</v>
      </c>
      <c r="L229" s="61">
        <f>'[10]РП1кв'!B132</f>
        <v>0</v>
      </c>
      <c r="M229" s="61">
        <f>'[10]РП1кв'!D132</f>
        <v>0</v>
      </c>
      <c r="N229" s="61">
        <f>'[11]РП1кв'!B132</f>
        <v>0</v>
      </c>
      <c r="O229" s="61">
        <f>'[11]РП1кв'!D132</f>
        <v>0</v>
      </c>
      <c r="P229" s="61">
        <f>'[12]РП1кв'!B132</f>
        <v>0</v>
      </c>
      <c r="Q229" s="61">
        <f>'[12]РП1кв'!D132</f>
        <v>0</v>
      </c>
      <c r="R229" s="61">
        <f>'[14]РП1кв'!B132</f>
        <v>0</v>
      </c>
      <c r="S229" s="61">
        <f>'[14]РП1кв'!D132</f>
        <v>0</v>
      </c>
      <c r="T229" s="61">
        <f>'[17]РасчПрибРеалВсего '!$C$34</f>
        <v>0</v>
      </c>
      <c r="U229" s="61">
        <v>0</v>
      </c>
      <c r="V229" s="61">
        <v>0</v>
      </c>
      <c r="W229" s="61">
        <v>0</v>
      </c>
      <c r="X229" s="79" t="s">
        <v>237</v>
      </c>
      <c r="Y229" s="79">
        <v>0</v>
      </c>
    </row>
    <row r="230" spans="1:25" ht="12.75" customHeight="1">
      <c r="A230" s="30" t="s">
        <v>238</v>
      </c>
      <c r="B230" s="88">
        <f t="shared" si="45"/>
        <v>0</v>
      </c>
      <c r="C230" s="88">
        <f t="shared" si="46"/>
        <v>127597</v>
      </c>
      <c r="D230" s="37">
        <f t="shared" si="47"/>
        <v>0</v>
      </c>
      <c r="E230" s="37">
        <f t="shared" si="48"/>
        <v>127597</v>
      </c>
      <c r="F230" s="61">
        <f>'[7]РП1кв'!B133</f>
        <v>0</v>
      </c>
      <c r="G230" s="61">
        <f>'[7]РП1кв'!D133</f>
        <v>127597</v>
      </c>
      <c r="H230" s="61">
        <f>'[8]РП1кв'!B133</f>
        <v>0</v>
      </c>
      <c r="I230" s="61">
        <f>'[8]РП1кв'!D133</f>
        <v>0</v>
      </c>
      <c r="J230" s="61">
        <f>'[9]РП1кв'!B133</f>
        <v>0</v>
      </c>
      <c r="K230" s="61">
        <f>'[9]РП1кв'!D133</f>
        <v>0</v>
      </c>
      <c r="L230" s="61">
        <f>'[10]РП1кв'!B133</f>
        <v>0</v>
      </c>
      <c r="M230" s="61">
        <f>'[10]РП1кв'!D133</f>
        <v>0</v>
      </c>
      <c r="N230" s="61">
        <f>'[11]РП1кв'!B133</f>
        <v>0</v>
      </c>
      <c r="O230" s="61">
        <f>'[11]РП1кв'!D133</f>
        <v>0</v>
      </c>
      <c r="P230" s="61">
        <f>'[12]РП1кв'!B133</f>
        <v>0</v>
      </c>
      <c r="Q230" s="61">
        <f>'[12]РП1кв'!D133</f>
        <v>0</v>
      </c>
      <c r="R230" s="61">
        <f>'[14]РП1кв'!B133</f>
        <v>0</v>
      </c>
      <c r="S230" s="61">
        <f>'[14]РП1кв'!D133</f>
        <v>0</v>
      </c>
      <c r="T230" s="61">
        <v>0</v>
      </c>
      <c r="U230" s="61">
        <v>0</v>
      </c>
      <c r="V230" s="61">
        <v>0</v>
      </c>
      <c r="W230" s="61">
        <v>0</v>
      </c>
      <c r="X230" s="79" t="s">
        <v>238</v>
      </c>
      <c r="Y230" s="79">
        <v>0</v>
      </c>
    </row>
    <row r="231" spans="1:25" ht="12.75" customHeight="1">
      <c r="A231" s="30" t="s">
        <v>239</v>
      </c>
      <c r="B231" s="88">
        <f t="shared" si="45"/>
        <v>0</v>
      </c>
      <c r="C231" s="88">
        <f t="shared" si="46"/>
        <v>89101</v>
      </c>
      <c r="D231" s="37">
        <f t="shared" si="47"/>
        <v>0</v>
      </c>
      <c r="E231" s="37">
        <f t="shared" si="48"/>
        <v>89101</v>
      </c>
      <c r="F231" s="61">
        <f>'[7]РП1кв'!B134</f>
        <v>0</v>
      </c>
      <c r="G231" s="61">
        <f>'[7]РП1кв'!D134</f>
        <v>89101</v>
      </c>
      <c r="H231" s="61">
        <f>'[8]РП1кв'!B134</f>
        <v>0</v>
      </c>
      <c r="I231" s="61">
        <f>'[8]РП1кв'!D134</f>
        <v>0</v>
      </c>
      <c r="J231" s="61">
        <f>'[9]РП1кв'!B134</f>
        <v>0</v>
      </c>
      <c r="K231" s="61">
        <f>'[9]РП1кв'!D134</f>
        <v>0</v>
      </c>
      <c r="L231" s="61">
        <f>'[10]РП1кв'!B134</f>
        <v>0</v>
      </c>
      <c r="M231" s="61">
        <f>'[10]РП1кв'!D134</f>
        <v>0</v>
      </c>
      <c r="N231" s="61">
        <f>'[11]РП1кв'!B134</f>
        <v>0</v>
      </c>
      <c r="O231" s="61">
        <f>'[11]РП1кв'!D134</f>
        <v>0</v>
      </c>
      <c r="P231" s="61">
        <f>'[12]РП1кв'!B134</f>
        <v>0</v>
      </c>
      <c r="Q231" s="61">
        <f>'[12]РП1кв'!D134</f>
        <v>0</v>
      </c>
      <c r="R231" s="61">
        <f>'[14]РП1кв'!B134</f>
        <v>0</v>
      </c>
      <c r="S231" s="61">
        <f>'[14]РП1кв'!D134</f>
        <v>0</v>
      </c>
      <c r="T231" s="61">
        <v>0</v>
      </c>
      <c r="U231" s="61">
        <v>0</v>
      </c>
      <c r="V231" s="61">
        <v>0</v>
      </c>
      <c r="W231" s="61">
        <v>0</v>
      </c>
      <c r="X231" s="79" t="s">
        <v>239</v>
      </c>
      <c r="Y231" s="79">
        <v>0</v>
      </c>
    </row>
    <row r="232" spans="1:25" ht="12.75" customHeight="1">
      <c r="A232" s="30" t="s">
        <v>240</v>
      </c>
      <c r="B232" s="88">
        <f t="shared" si="45"/>
        <v>0</v>
      </c>
      <c r="C232" s="88">
        <f t="shared" si="46"/>
        <v>0</v>
      </c>
      <c r="D232" s="37">
        <f t="shared" si="47"/>
        <v>0</v>
      </c>
      <c r="E232" s="37">
        <f t="shared" si="48"/>
        <v>0</v>
      </c>
      <c r="F232" s="61">
        <f>'[7]РП1кв'!B135</f>
        <v>0</v>
      </c>
      <c r="G232" s="61">
        <f>'[7]РП1кв'!D135</f>
        <v>0</v>
      </c>
      <c r="H232" s="61">
        <f>'[8]РП1кв'!B135</f>
        <v>0</v>
      </c>
      <c r="I232" s="61">
        <f>'[8]РП1кв'!D135</f>
        <v>0</v>
      </c>
      <c r="J232" s="61">
        <f>'[9]РП1кв'!B135</f>
        <v>0</v>
      </c>
      <c r="K232" s="61">
        <f>'[9]РП1кв'!D135</f>
        <v>0</v>
      </c>
      <c r="L232" s="61">
        <f>'[10]РП1кв'!B135</f>
        <v>0</v>
      </c>
      <c r="M232" s="61">
        <f>'[10]РП1кв'!D135</f>
        <v>0</v>
      </c>
      <c r="N232" s="61">
        <f>'[11]РП1кв'!B135</f>
        <v>0</v>
      </c>
      <c r="O232" s="61">
        <f>'[11]РП1кв'!D135</f>
        <v>0</v>
      </c>
      <c r="P232" s="61">
        <f>'[12]РП1кв'!B135</f>
        <v>0</v>
      </c>
      <c r="Q232" s="61">
        <f>'[12]РП1кв'!D135</f>
        <v>0</v>
      </c>
      <c r="R232" s="61">
        <f>'[14]РП1кв'!B135</f>
        <v>0</v>
      </c>
      <c r="S232" s="61">
        <f>'[14]РП1кв'!D135</f>
        <v>0</v>
      </c>
      <c r="T232" s="61">
        <v>0</v>
      </c>
      <c r="U232" s="61">
        <v>0</v>
      </c>
      <c r="V232" s="61">
        <v>0</v>
      </c>
      <c r="W232" s="61">
        <v>0</v>
      </c>
      <c r="X232" s="79" t="s">
        <v>240</v>
      </c>
      <c r="Y232" s="79">
        <v>0</v>
      </c>
    </row>
    <row r="233" spans="1:25" ht="12.75" customHeight="1">
      <c r="A233" s="27" t="s">
        <v>307</v>
      </c>
      <c r="B233" s="88">
        <f aca="true" t="shared" si="56" ref="B233:B280">F233+H233+J233+L233+N233+P233+R233+T233+V233</f>
        <v>0</v>
      </c>
      <c r="C233" s="88">
        <f aca="true" t="shared" si="57" ref="C233:C280">G233+I233+K233+M233+O233+Q233+S233+U233+W233</f>
        <v>0</v>
      </c>
      <c r="D233" s="37">
        <f aca="true" t="shared" si="58" ref="D233:D280">B233-P233</f>
        <v>0</v>
      </c>
      <c r="E233" s="37">
        <f aca="true" t="shared" si="59" ref="E233:E280">C233-Q233</f>
        <v>0</v>
      </c>
      <c r="F233" s="61">
        <f>'[7]РП1кв'!B136</f>
        <v>0</v>
      </c>
      <c r="G233" s="61">
        <f>'[7]РП1кв'!D136</f>
        <v>0</v>
      </c>
      <c r="H233" s="61">
        <f>'[8]РП1кв'!B136</f>
        <v>0</v>
      </c>
      <c r="I233" s="61">
        <f>'[8]РП1кв'!D136</f>
        <v>0</v>
      </c>
      <c r="J233" s="61">
        <f>'[9]РП1кв'!B136</f>
        <v>0</v>
      </c>
      <c r="K233" s="61">
        <f>'[9]РП1кв'!D136</f>
        <v>0</v>
      </c>
      <c r="L233" s="61">
        <f>'[10]РП1кв'!B136</f>
        <v>0</v>
      </c>
      <c r="M233" s="61">
        <f>'[10]РП1кв'!D136</f>
        <v>0</v>
      </c>
      <c r="N233" s="61">
        <f>'[11]РП1кв'!B136</f>
        <v>0</v>
      </c>
      <c r="O233" s="61">
        <f>'[11]РП1кв'!D136</f>
        <v>0</v>
      </c>
      <c r="P233" s="61">
        <f>'[12]РП1кв'!B136</f>
        <v>0</v>
      </c>
      <c r="Q233" s="61">
        <f>'[12]РП1кв'!D136</f>
        <v>0</v>
      </c>
      <c r="R233" s="61">
        <f>'[14]РП1кв'!B136</f>
        <v>0</v>
      </c>
      <c r="S233" s="61">
        <f>'[14]РП1кв'!D136</f>
        <v>0</v>
      </c>
      <c r="T233" s="61">
        <v>0</v>
      </c>
      <c r="U233" s="61">
        <v>0</v>
      </c>
      <c r="V233" s="61">
        <v>0</v>
      </c>
      <c r="W233" s="61">
        <v>0</v>
      </c>
      <c r="X233" s="79" t="s">
        <v>241</v>
      </c>
      <c r="Y233" s="79">
        <v>0</v>
      </c>
    </row>
    <row r="234" spans="1:25" ht="12.75" customHeight="1">
      <c r="A234" s="30" t="s">
        <v>242</v>
      </c>
      <c r="B234" s="88">
        <f t="shared" si="56"/>
        <v>0</v>
      </c>
      <c r="C234" s="88">
        <f t="shared" si="57"/>
        <v>0</v>
      </c>
      <c r="D234" s="37">
        <f t="shared" si="58"/>
        <v>0</v>
      </c>
      <c r="E234" s="37">
        <f t="shared" si="59"/>
        <v>0</v>
      </c>
      <c r="F234" s="61">
        <f>'[7]РП1кв'!B137</f>
        <v>0</v>
      </c>
      <c r="G234" s="61">
        <f>'[7]РП1кв'!D137</f>
        <v>0</v>
      </c>
      <c r="H234" s="61">
        <f>'[8]РП1кв'!B137</f>
        <v>0</v>
      </c>
      <c r="I234" s="61">
        <f>'[8]РП1кв'!D137</f>
        <v>0</v>
      </c>
      <c r="J234" s="61">
        <f>'[9]РП1кв'!B137</f>
        <v>0</v>
      </c>
      <c r="K234" s="61">
        <f>'[9]РП1кв'!D137</f>
        <v>0</v>
      </c>
      <c r="L234" s="61">
        <f>'[10]РП1кв'!B137</f>
        <v>0</v>
      </c>
      <c r="M234" s="61">
        <f>'[10]РП1кв'!D137</f>
        <v>0</v>
      </c>
      <c r="N234" s="61">
        <f>'[11]РП1кв'!B137</f>
        <v>0</v>
      </c>
      <c r="O234" s="61">
        <f>'[11]РП1кв'!D137</f>
        <v>0</v>
      </c>
      <c r="P234" s="61">
        <f>'[12]РП1кв'!B137</f>
        <v>0</v>
      </c>
      <c r="Q234" s="61">
        <f>'[12]РП1кв'!D137</f>
        <v>0</v>
      </c>
      <c r="R234" s="61">
        <f>'[14]РП1кв'!B137</f>
        <v>0</v>
      </c>
      <c r="S234" s="61">
        <f>'[14]РП1кв'!D137</f>
        <v>0</v>
      </c>
      <c r="T234" s="61">
        <v>0</v>
      </c>
      <c r="U234" s="61">
        <v>0</v>
      </c>
      <c r="V234" s="61">
        <v>0</v>
      </c>
      <c r="W234" s="61">
        <v>0</v>
      </c>
      <c r="X234" s="79" t="s">
        <v>242</v>
      </c>
      <c r="Y234" s="79">
        <v>0</v>
      </c>
    </row>
    <row r="235" spans="1:25" ht="12.75" customHeight="1">
      <c r="A235" s="30" t="s">
        <v>243</v>
      </c>
      <c r="B235" s="88">
        <f t="shared" si="56"/>
        <v>0</v>
      </c>
      <c r="C235" s="88">
        <f t="shared" si="57"/>
        <v>0</v>
      </c>
      <c r="D235" s="37">
        <f t="shared" si="58"/>
        <v>0</v>
      </c>
      <c r="E235" s="37">
        <f t="shared" si="59"/>
        <v>0</v>
      </c>
      <c r="F235" s="61">
        <f>'[7]РП1кв'!B138</f>
        <v>0</v>
      </c>
      <c r="G235" s="61">
        <f>'[7]РП1кв'!D138</f>
        <v>0</v>
      </c>
      <c r="H235" s="61">
        <f>'[8]РП1кв'!B138</f>
        <v>0</v>
      </c>
      <c r="I235" s="61">
        <f>'[8]РП1кв'!D138</f>
        <v>0</v>
      </c>
      <c r="J235" s="61">
        <f>'[9]РП1кв'!B138</f>
        <v>0</v>
      </c>
      <c r="K235" s="61">
        <f>'[9]РП1кв'!D138</f>
        <v>0</v>
      </c>
      <c r="L235" s="61">
        <f>'[10]РП1кв'!B138</f>
        <v>0</v>
      </c>
      <c r="M235" s="61">
        <f>'[10]РП1кв'!D138</f>
        <v>0</v>
      </c>
      <c r="N235" s="61">
        <f>'[11]РП1кв'!B138</f>
        <v>0</v>
      </c>
      <c r="O235" s="61">
        <f>'[11]РП1кв'!D138</f>
        <v>0</v>
      </c>
      <c r="P235" s="61">
        <f>'[12]РП1кв'!B138</f>
        <v>0</v>
      </c>
      <c r="Q235" s="61">
        <f>'[12]РП1кв'!D138</f>
        <v>0</v>
      </c>
      <c r="R235" s="61">
        <f>'[14]РП1кв'!B138</f>
        <v>0</v>
      </c>
      <c r="S235" s="61">
        <f>'[14]РП1кв'!D138</f>
        <v>0</v>
      </c>
      <c r="T235" s="61">
        <v>0</v>
      </c>
      <c r="U235" s="61">
        <v>0</v>
      </c>
      <c r="V235" s="61">
        <v>0</v>
      </c>
      <c r="W235" s="61">
        <v>0</v>
      </c>
      <c r="X235" s="79" t="s">
        <v>243</v>
      </c>
      <c r="Y235" s="79">
        <v>0</v>
      </c>
    </row>
    <row r="236" spans="1:25" ht="12.75" customHeight="1">
      <c r="A236" s="27" t="s">
        <v>244</v>
      </c>
      <c r="B236" s="88">
        <f t="shared" si="56"/>
        <v>500000</v>
      </c>
      <c r="C236" s="88">
        <f t="shared" si="57"/>
        <v>254174</v>
      </c>
      <c r="D236" s="37">
        <f t="shared" si="58"/>
        <v>500000</v>
      </c>
      <c r="E236" s="37">
        <f t="shared" si="59"/>
        <v>254174</v>
      </c>
      <c r="F236" s="61">
        <f>'[7]РП1кв'!B139</f>
        <v>500000</v>
      </c>
      <c r="G236" s="61">
        <f>'[7]РП1кв'!D139</f>
        <v>254174</v>
      </c>
      <c r="H236" s="61">
        <f>'[8]РП1кв'!B139</f>
        <v>0</v>
      </c>
      <c r="I236" s="61">
        <f>'[8]РП1кв'!D139</f>
        <v>0</v>
      </c>
      <c r="J236" s="61">
        <f>'[9]РП1кв'!B139</f>
        <v>0</v>
      </c>
      <c r="K236" s="61">
        <f>'[9]РП1кв'!D139</f>
        <v>0</v>
      </c>
      <c r="L236" s="61">
        <f>'[10]РП1кв'!B139</f>
        <v>0</v>
      </c>
      <c r="M236" s="61">
        <f>'[10]РП1кв'!D139</f>
        <v>0</v>
      </c>
      <c r="N236" s="61">
        <f>'[11]РП1кв'!B139</f>
        <v>0</v>
      </c>
      <c r="O236" s="61">
        <f>'[11]РП1кв'!D139</f>
        <v>0</v>
      </c>
      <c r="P236" s="61">
        <f>'[12]РП1кв'!B139</f>
        <v>0</v>
      </c>
      <c r="Q236" s="61">
        <f>'[12]РП1кв'!D139</f>
        <v>0</v>
      </c>
      <c r="R236" s="61">
        <f>'[14]РП1кв'!B139</f>
        <v>0</v>
      </c>
      <c r="S236" s="61">
        <f>'[14]РП1кв'!D139</f>
        <v>0</v>
      </c>
      <c r="T236" s="61">
        <v>0</v>
      </c>
      <c r="U236" s="61">
        <v>0</v>
      </c>
      <c r="V236" s="61">
        <v>0</v>
      </c>
      <c r="W236" s="61">
        <v>0</v>
      </c>
      <c r="X236" s="79" t="s">
        <v>244</v>
      </c>
      <c r="Y236" s="79">
        <v>101933</v>
      </c>
    </row>
    <row r="237" spans="1:25" ht="12.75" customHeight="1">
      <c r="A237" s="27" t="s">
        <v>245</v>
      </c>
      <c r="B237" s="91">
        <f t="shared" si="56"/>
        <v>0</v>
      </c>
      <c r="C237" s="88">
        <f t="shared" si="57"/>
        <v>3354</v>
      </c>
      <c r="D237" s="37">
        <f t="shared" si="58"/>
        <v>0</v>
      </c>
      <c r="E237" s="37">
        <f t="shared" si="59"/>
        <v>3354</v>
      </c>
      <c r="F237" s="61">
        <f>'[7]РП1кв'!B140</f>
        <v>0</v>
      </c>
      <c r="G237" s="61">
        <f>'[7]РП1кв'!D140</f>
        <v>3354</v>
      </c>
      <c r="H237" s="61">
        <f>'[8]РП1кв'!B140</f>
        <v>0</v>
      </c>
      <c r="I237" s="61">
        <f>'[8]РП1кв'!D140</f>
        <v>0</v>
      </c>
      <c r="J237" s="61">
        <f>'[9]РП1кв'!B140</f>
        <v>0</v>
      </c>
      <c r="K237" s="61">
        <f>'[9]РП1кв'!D140</f>
        <v>0</v>
      </c>
      <c r="L237" s="61">
        <f>'[10]РП1кв'!B140</f>
        <v>0</v>
      </c>
      <c r="M237" s="61">
        <f>'[10]РП1кв'!D140</f>
        <v>0</v>
      </c>
      <c r="N237" s="61">
        <f>'[11]РП1кв'!B140</f>
        <v>0</v>
      </c>
      <c r="O237" s="61">
        <f>'[11]РП1кв'!D140</f>
        <v>0</v>
      </c>
      <c r="P237" s="61">
        <f>'[12]РП1кв'!B140</f>
        <v>0</v>
      </c>
      <c r="Q237" s="61">
        <f>'[12]РП1кв'!D140</f>
        <v>0</v>
      </c>
      <c r="R237" s="61">
        <f>'[14]РП1кв'!B140</f>
        <v>0</v>
      </c>
      <c r="S237" s="61">
        <f>'[14]РП1кв'!D140</f>
        <v>0</v>
      </c>
      <c r="T237" s="61">
        <v>0</v>
      </c>
      <c r="U237" s="61">
        <v>0</v>
      </c>
      <c r="V237" s="61">
        <v>0</v>
      </c>
      <c r="W237" s="61">
        <v>0</v>
      </c>
      <c r="X237" s="79" t="s">
        <v>245</v>
      </c>
      <c r="Y237" s="79">
        <v>0</v>
      </c>
    </row>
    <row r="238" spans="1:25" ht="12.75" customHeight="1">
      <c r="A238" s="26" t="s">
        <v>246</v>
      </c>
      <c r="B238" s="91">
        <f t="shared" si="56"/>
        <v>14370952.25</v>
      </c>
      <c r="C238" s="88">
        <f t="shared" si="57"/>
        <v>14962606</v>
      </c>
      <c r="D238" s="37">
        <f t="shared" si="58"/>
        <v>14370952.25</v>
      </c>
      <c r="E238" s="37">
        <f t="shared" si="59"/>
        <v>14962606</v>
      </c>
      <c r="F238" s="48">
        <f>SUM(F239:F249)</f>
        <v>13632053.25</v>
      </c>
      <c r="G238" s="48">
        <f>SUM(G239:G249)</f>
        <v>14750774</v>
      </c>
      <c r="H238" s="48">
        <f>SUM(H239:H249)</f>
        <v>262834</v>
      </c>
      <c r="I238" s="48">
        <f>SUM(I239:I249)</f>
        <v>211568</v>
      </c>
      <c r="J238" s="48">
        <f aca="true" t="shared" si="60" ref="J238:S238">SUM(J239:J249)</f>
        <v>175809</v>
      </c>
      <c r="K238" s="48">
        <f t="shared" si="60"/>
        <v>63</v>
      </c>
      <c r="L238" s="48">
        <f>SUM(L239:L249)</f>
        <v>300020</v>
      </c>
      <c r="M238" s="48">
        <f t="shared" si="60"/>
        <v>136</v>
      </c>
      <c r="N238" s="48">
        <f t="shared" si="60"/>
        <v>0</v>
      </c>
      <c r="O238" s="48">
        <f t="shared" si="60"/>
        <v>0</v>
      </c>
      <c r="P238" s="48">
        <f t="shared" si="60"/>
        <v>0</v>
      </c>
      <c r="Q238" s="48">
        <f t="shared" si="60"/>
        <v>0</v>
      </c>
      <c r="R238" s="48">
        <f>SUM(R239:R249)</f>
        <v>236</v>
      </c>
      <c r="S238" s="48">
        <f t="shared" si="60"/>
        <v>65</v>
      </c>
      <c r="T238" s="48">
        <f>SUM(T239:T249)</f>
        <v>0</v>
      </c>
      <c r="U238" s="48">
        <f>SUM(U239:U249)</f>
        <v>0</v>
      </c>
      <c r="V238" s="48">
        <f>SUM(V239:V249)</f>
        <v>0</v>
      </c>
      <c r="W238" s="48">
        <f>SUM(W239:W249)</f>
        <v>0</v>
      </c>
      <c r="X238" s="79" t="s">
        <v>246</v>
      </c>
      <c r="Y238" s="79">
        <v>1750130</v>
      </c>
    </row>
    <row r="239" spans="1:25" ht="12.75" customHeight="1">
      <c r="A239" s="84" t="s">
        <v>247</v>
      </c>
      <c r="B239" s="91">
        <f t="shared" si="56"/>
        <v>754871</v>
      </c>
      <c r="C239" s="88">
        <f t="shared" si="57"/>
        <v>0</v>
      </c>
      <c r="D239" s="37">
        <f t="shared" si="58"/>
        <v>754871</v>
      </c>
      <c r="E239" s="37">
        <f t="shared" si="59"/>
        <v>0</v>
      </c>
      <c r="F239" s="61">
        <f>'[7]РП1кв'!B142</f>
        <v>754871</v>
      </c>
      <c r="G239" s="61">
        <f>'[7]РП1кв'!D142</f>
        <v>0</v>
      </c>
      <c r="H239" s="61">
        <f>'[8]РП1кв'!B142</f>
        <v>0</v>
      </c>
      <c r="I239" s="61">
        <f>'[8]РП1кв'!D142</f>
        <v>0</v>
      </c>
      <c r="J239" s="61">
        <f>'[9]РП1кв'!B142</f>
        <v>0</v>
      </c>
      <c r="K239" s="61">
        <f>'[9]РП1кв'!D142</f>
        <v>0</v>
      </c>
      <c r="L239" s="61">
        <f>'[10]РП1кв'!C142</f>
        <v>0</v>
      </c>
      <c r="M239" s="61">
        <f>'[10]РП1кв'!D142</f>
        <v>0</v>
      </c>
      <c r="N239" s="61">
        <f>'[11]РП1кв'!B142</f>
        <v>0</v>
      </c>
      <c r="O239" s="61">
        <f>'[11]РП1кв'!D142</f>
        <v>0</v>
      </c>
      <c r="P239" s="61">
        <f>'[12]РП1кв'!B142</f>
        <v>0</v>
      </c>
      <c r="Q239" s="61">
        <f>'[12]РП1кв'!D142</f>
        <v>0</v>
      </c>
      <c r="R239" s="61">
        <f>'[14]РП1кв'!B142</f>
        <v>0</v>
      </c>
      <c r="S239" s="61">
        <f>'[14]РП1кв'!D142</f>
        <v>0</v>
      </c>
      <c r="T239" s="61">
        <v>0</v>
      </c>
      <c r="U239" s="61">
        <v>0</v>
      </c>
      <c r="V239" s="61">
        <v>0</v>
      </c>
      <c r="W239" s="61">
        <v>0</v>
      </c>
      <c r="X239" s="79" t="s">
        <v>247</v>
      </c>
      <c r="Y239" s="79">
        <v>179981</v>
      </c>
    </row>
    <row r="240" spans="1:25" ht="12.75" customHeight="1">
      <c r="A240" s="84" t="s">
        <v>248</v>
      </c>
      <c r="B240" s="91">
        <f t="shared" si="56"/>
        <v>239107.5</v>
      </c>
      <c r="C240" s="88">
        <f t="shared" si="57"/>
        <v>265743</v>
      </c>
      <c r="D240" s="37">
        <f t="shared" si="58"/>
        <v>239107.5</v>
      </c>
      <c r="E240" s="37">
        <f t="shared" si="59"/>
        <v>265743</v>
      </c>
      <c r="F240" s="61">
        <f>'[7]РП1кв'!B143</f>
        <v>234054.5</v>
      </c>
      <c r="G240" s="61">
        <f>'[7]РП1кв'!D143</f>
        <v>265698</v>
      </c>
      <c r="H240" s="61">
        <f>'[8]РП1кв'!B143</f>
        <v>339</v>
      </c>
      <c r="I240" s="61">
        <f>'[8]РП1кв'!D143</f>
        <v>0</v>
      </c>
      <c r="J240" s="61">
        <f>'[9]РП1кв'!B143</f>
        <v>1665</v>
      </c>
      <c r="K240" s="61">
        <f>'[9]РП1кв'!D143</f>
        <v>14</v>
      </c>
      <c r="L240" s="61">
        <f>'[10]РП1кв'!C143</f>
        <v>3049</v>
      </c>
      <c r="M240" s="61">
        <f>'[10]РП1кв'!D143</f>
        <v>31</v>
      </c>
      <c r="N240" s="61">
        <f>'[11]РП1кв'!B143</f>
        <v>0</v>
      </c>
      <c r="O240" s="61">
        <f>'[11]РП1кв'!D143</f>
        <v>0</v>
      </c>
      <c r="P240" s="61">
        <f>'[12]РП1кв'!B143</f>
        <v>0</v>
      </c>
      <c r="Q240" s="61">
        <f>'[12]РП1кв'!D143</f>
        <v>0</v>
      </c>
      <c r="R240" s="61">
        <f>'[14]РП1кв'!B143</f>
        <v>0</v>
      </c>
      <c r="S240" s="61">
        <f>'[14]РП1кв'!D143</f>
        <v>0</v>
      </c>
      <c r="T240" s="61">
        <v>0</v>
      </c>
      <c r="U240" s="61">
        <v>0</v>
      </c>
      <c r="V240" s="61">
        <v>0</v>
      </c>
      <c r="W240" s="61">
        <v>0</v>
      </c>
      <c r="X240" s="79" t="s">
        <v>248</v>
      </c>
      <c r="Y240" s="79">
        <v>39690</v>
      </c>
    </row>
    <row r="241" spans="1:25" ht="12.75" customHeight="1">
      <c r="A241" s="84" t="s">
        <v>309</v>
      </c>
      <c r="B241" s="91">
        <f t="shared" si="56"/>
        <v>0</v>
      </c>
      <c r="C241" s="88">
        <f t="shared" si="57"/>
        <v>0</v>
      </c>
      <c r="D241" s="37">
        <f t="shared" si="58"/>
        <v>0</v>
      </c>
      <c r="E241" s="37">
        <f t="shared" si="59"/>
        <v>0</v>
      </c>
      <c r="F241" s="61">
        <f>'[7]РП1кв'!B144</f>
        <v>0</v>
      </c>
      <c r="G241" s="61">
        <f>'[7]РП1кв'!D144</f>
        <v>0</v>
      </c>
      <c r="H241" s="61">
        <f>'[8]РП1кв'!B144</f>
        <v>0</v>
      </c>
      <c r="I241" s="61">
        <f>'[8]РП1кв'!D144</f>
        <v>0</v>
      </c>
      <c r="J241" s="61">
        <f>'[9]РП1кв'!B144</f>
        <v>0</v>
      </c>
      <c r="K241" s="61">
        <f>'[9]РП1кв'!D144</f>
        <v>0</v>
      </c>
      <c r="L241" s="61">
        <f>'[10]РП1кв'!C144</f>
        <v>0</v>
      </c>
      <c r="M241" s="61">
        <f>'[10]РП1кв'!D144</f>
        <v>0</v>
      </c>
      <c r="N241" s="61">
        <f>'[11]РП1кв'!B144</f>
        <v>0</v>
      </c>
      <c r="O241" s="61">
        <f>'[11]РП1кв'!D144</f>
        <v>0</v>
      </c>
      <c r="P241" s="61">
        <f>'[12]РП1кв'!B144</f>
        <v>0</v>
      </c>
      <c r="Q241" s="61">
        <f>'[12]РП1кв'!D144</f>
        <v>0</v>
      </c>
      <c r="R241" s="61">
        <f>'[14]РП1кв'!B144</f>
        <v>0</v>
      </c>
      <c r="S241" s="61">
        <f>'[14]РП1кв'!D144</f>
        <v>0</v>
      </c>
      <c r="T241" s="61">
        <v>0</v>
      </c>
      <c r="U241" s="61">
        <v>0</v>
      </c>
      <c r="V241" s="61">
        <v>0</v>
      </c>
      <c r="W241" s="61">
        <v>0</v>
      </c>
      <c r="X241" s="79" t="s">
        <v>249</v>
      </c>
      <c r="Y241" s="79">
        <v>0</v>
      </c>
    </row>
    <row r="242" spans="1:25" ht="12.75" customHeight="1">
      <c r="A242" s="84" t="s">
        <v>312</v>
      </c>
      <c r="B242" s="91">
        <f t="shared" si="56"/>
        <v>0</v>
      </c>
      <c r="C242" s="88">
        <f t="shared" si="57"/>
        <v>2134805</v>
      </c>
      <c r="D242" s="37">
        <f t="shared" si="58"/>
        <v>0</v>
      </c>
      <c r="E242" s="37">
        <f t="shared" si="59"/>
        <v>2134805</v>
      </c>
      <c r="F242" s="61">
        <f>'[7]РП1кв'!B145</f>
        <v>0</v>
      </c>
      <c r="G242" s="61">
        <f>'[7]РП1кв'!D145</f>
        <v>2134805</v>
      </c>
      <c r="H242" s="61">
        <f>'[8]РП1кв'!B145</f>
        <v>0</v>
      </c>
      <c r="I242" s="61">
        <f>'[8]РП1кв'!D145</f>
        <v>0</v>
      </c>
      <c r="J242" s="61">
        <f>'[9]РП1кв'!B145</f>
        <v>0</v>
      </c>
      <c r="K242" s="61">
        <f>'[9]РП1кв'!D145</f>
        <v>0</v>
      </c>
      <c r="L242" s="61">
        <f>'[10]РП1кв'!C145</f>
        <v>0</v>
      </c>
      <c r="M242" s="61">
        <f>'[10]РП1кв'!D145</f>
        <v>0</v>
      </c>
      <c r="N242" s="61">
        <f>'[11]РП1кв'!B145</f>
        <v>0</v>
      </c>
      <c r="O242" s="61">
        <f>'[11]РП1кв'!D145</f>
        <v>0</v>
      </c>
      <c r="P242" s="61">
        <f>'[12]РП1кв'!B145</f>
        <v>0</v>
      </c>
      <c r="Q242" s="61">
        <f>'[12]РП1кв'!D145</f>
        <v>0</v>
      </c>
      <c r="R242" s="61">
        <f>'[14]РП1кв'!B145</f>
        <v>0</v>
      </c>
      <c r="S242" s="61">
        <f>'[14]РП1кв'!D145</f>
        <v>0</v>
      </c>
      <c r="T242" s="61">
        <v>0</v>
      </c>
      <c r="U242" s="61">
        <v>0</v>
      </c>
      <c r="V242" s="61">
        <v>0</v>
      </c>
      <c r="W242" s="61">
        <v>0</v>
      </c>
      <c r="X242" s="79" t="s">
        <v>250</v>
      </c>
      <c r="Y242" s="79">
        <v>0</v>
      </c>
    </row>
    <row r="243" spans="1:25" ht="12.75" customHeight="1">
      <c r="A243" s="84" t="s">
        <v>251</v>
      </c>
      <c r="B243" s="88">
        <f t="shared" si="56"/>
        <v>9883250</v>
      </c>
      <c r="C243" s="88">
        <f t="shared" si="57"/>
        <v>7899844</v>
      </c>
      <c r="D243" s="37">
        <f t="shared" si="58"/>
        <v>9883250</v>
      </c>
      <c r="E243" s="37">
        <f t="shared" si="59"/>
        <v>7899844</v>
      </c>
      <c r="F243" s="61">
        <f>'[7]РП1кв'!B146</f>
        <v>9234520</v>
      </c>
      <c r="G243" s="61">
        <f>'[7]РП1кв'!D146</f>
        <v>7688293</v>
      </c>
      <c r="H243" s="61">
        <f>'[8]РП1кв'!B146</f>
        <v>235393</v>
      </c>
      <c r="I243" s="61">
        <f>'[8]РП1кв'!D146</f>
        <v>211551</v>
      </c>
      <c r="J243" s="61">
        <f>'[9]РП1кв'!B146</f>
        <v>151171</v>
      </c>
      <c r="K243" s="61">
        <f>'[9]РП1кв'!D146</f>
        <v>0</v>
      </c>
      <c r="L243" s="61">
        <f>'[10]РП1кв'!C146</f>
        <v>262166</v>
      </c>
      <c r="M243" s="61">
        <f>'[10]РП1кв'!D146</f>
        <v>0</v>
      </c>
      <c r="N243" s="61">
        <f>'[11]РП1кв'!B146</f>
        <v>0</v>
      </c>
      <c r="O243" s="61">
        <f>'[11]РП1кв'!D146</f>
        <v>0</v>
      </c>
      <c r="P243" s="61">
        <f>'[12]РП1кв'!B146</f>
        <v>0</v>
      </c>
      <c r="Q243" s="61">
        <f>'[12]РП1кв'!D146</f>
        <v>0</v>
      </c>
      <c r="R243" s="61">
        <f>'[14]РП1кв'!B146</f>
        <v>0</v>
      </c>
      <c r="S243" s="61">
        <f>'[14]РП1кв'!D146</f>
        <v>0</v>
      </c>
      <c r="T243" s="61">
        <v>0</v>
      </c>
      <c r="U243" s="61">
        <v>0</v>
      </c>
      <c r="V243" s="61">
        <v>0</v>
      </c>
      <c r="W243" s="61">
        <v>0</v>
      </c>
      <c r="X243" s="79" t="s">
        <v>251</v>
      </c>
      <c r="Y243" s="79">
        <v>1023958</v>
      </c>
    </row>
    <row r="244" spans="1:25" ht="12.75" customHeight="1">
      <c r="A244" s="84" t="s">
        <v>252</v>
      </c>
      <c r="B244" s="88">
        <f t="shared" si="56"/>
        <v>741841.5</v>
      </c>
      <c r="C244" s="88">
        <f t="shared" si="57"/>
        <v>491037</v>
      </c>
      <c r="D244" s="37">
        <f t="shared" si="58"/>
        <v>741841.5</v>
      </c>
      <c r="E244" s="37">
        <f t="shared" si="59"/>
        <v>491037</v>
      </c>
      <c r="F244" s="61">
        <f>'[7]РП1кв'!B147</f>
        <v>660958.5</v>
      </c>
      <c r="G244" s="61">
        <f>'[7]РП1кв'!D147</f>
        <v>490846</v>
      </c>
      <c r="H244" s="61">
        <f>'[8]РП1кв'!B147</f>
        <v>26779</v>
      </c>
      <c r="I244" s="61">
        <f>'[8]РП1кв'!D147</f>
        <v>17</v>
      </c>
      <c r="J244" s="61">
        <f>'[9]РП1кв'!B147</f>
        <v>21623</v>
      </c>
      <c r="K244" s="61">
        <f>'[9]РП1кв'!D147</f>
        <v>43</v>
      </c>
      <c r="L244" s="61">
        <f>'[10]РП1кв'!C147</f>
        <v>32331</v>
      </c>
      <c r="M244" s="61">
        <f>'[10]РП1кв'!D147</f>
        <v>91</v>
      </c>
      <c r="N244" s="61">
        <f>'[11]РП1кв'!B147</f>
        <v>0</v>
      </c>
      <c r="O244" s="61">
        <f>'[11]РП1кв'!D147</f>
        <v>0</v>
      </c>
      <c r="P244" s="61">
        <f>'[12]РП1кв'!B147</f>
        <v>0</v>
      </c>
      <c r="Q244" s="61">
        <f>'[12]РП1кв'!D147</f>
        <v>0</v>
      </c>
      <c r="R244" s="61">
        <f>'[14]РП1кв'!C147</f>
        <v>150</v>
      </c>
      <c r="S244" s="61">
        <f>'[14]РП1кв'!D147</f>
        <v>40</v>
      </c>
      <c r="T244" s="61">
        <v>0</v>
      </c>
      <c r="U244" s="61">
        <v>0</v>
      </c>
      <c r="V244" s="61">
        <v>0</v>
      </c>
      <c r="W244" s="61">
        <v>0</v>
      </c>
      <c r="X244" s="79" t="s">
        <v>252</v>
      </c>
      <c r="Y244" s="79">
        <v>111816</v>
      </c>
    </row>
    <row r="245" spans="1:25" ht="12.75" customHeight="1">
      <c r="A245" s="84" t="s">
        <v>253</v>
      </c>
      <c r="B245" s="88">
        <f t="shared" si="56"/>
        <v>251617.25</v>
      </c>
      <c r="C245" s="88">
        <f t="shared" si="57"/>
        <v>250291</v>
      </c>
      <c r="D245" s="37">
        <f t="shared" si="58"/>
        <v>251617.25</v>
      </c>
      <c r="E245" s="37">
        <f t="shared" si="59"/>
        <v>250291</v>
      </c>
      <c r="F245" s="61">
        <f>'[7]РП1кв'!B148</f>
        <v>247384.25</v>
      </c>
      <c r="G245" s="61">
        <f>'[7]РП1кв'!D148</f>
        <v>250246</v>
      </c>
      <c r="H245" s="61">
        <f>'[8]РП1кв'!B148</f>
        <v>323</v>
      </c>
      <c r="I245" s="61">
        <f>'[8]РП1кв'!D148</f>
        <v>0</v>
      </c>
      <c r="J245" s="61">
        <f>'[9]РП1кв'!B148</f>
        <v>1350</v>
      </c>
      <c r="K245" s="61">
        <f>'[9]РП1кв'!D148</f>
        <v>6</v>
      </c>
      <c r="L245" s="61">
        <f>'[10]РП1кв'!C148</f>
        <v>2474</v>
      </c>
      <c r="M245" s="61">
        <f>'[10]РП1кв'!D148</f>
        <v>14</v>
      </c>
      <c r="N245" s="61">
        <f>'[11]РП1кв'!B148</f>
        <v>0</v>
      </c>
      <c r="O245" s="61">
        <f>'[11]РП1кв'!D148</f>
        <v>0</v>
      </c>
      <c r="P245" s="61">
        <f>'[12]РП1кв'!B148</f>
        <v>0</v>
      </c>
      <c r="Q245" s="61">
        <f>'[12]РП1кв'!D148</f>
        <v>0</v>
      </c>
      <c r="R245" s="61">
        <f>'[14]РП1кв'!C148</f>
        <v>86</v>
      </c>
      <c r="S245" s="61">
        <f>'[14]РП1кв'!D148</f>
        <v>25</v>
      </c>
      <c r="T245" s="61">
        <v>0</v>
      </c>
      <c r="U245" s="61">
        <v>0</v>
      </c>
      <c r="V245" s="61">
        <v>0</v>
      </c>
      <c r="W245" s="61">
        <v>0</v>
      </c>
      <c r="X245" s="79" t="s">
        <v>253</v>
      </c>
      <c r="Y245" s="79">
        <v>26707</v>
      </c>
    </row>
    <row r="246" spans="1:25" ht="12.75" customHeight="1">
      <c r="A246" s="84" t="s">
        <v>254</v>
      </c>
      <c r="B246" s="88">
        <f t="shared" si="56"/>
        <v>2500265</v>
      </c>
      <c r="C246" s="88">
        <f t="shared" si="57"/>
        <v>3894345</v>
      </c>
      <c r="D246" s="37">
        <f t="shared" si="58"/>
        <v>2500265</v>
      </c>
      <c r="E246" s="37">
        <f t="shared" si="59"/>
        <v>3894345</v>
      </c>
      <c r="F246" s="61">
        <f>'[7]РП1кв'!B149</f>
        <v>2500265</v>
      </c>
      <c r="G246" s="61">
        <f>'[7]РП1кв'!D149</f>
        <v>3894345</v>
      </c>
      <c r="H246" s="61">
        <f>'[8]РП1кв'!B149</f>
        <v>0</v>
      </c>
      <c r="I246" s="61">
        <f>'[8]РП1кв'!D149</f>
        <v>0</v>
      </c>
      <c r="J246" s="61">
        <f>'[9]РП1кв'!B149</f>
        <v>0</v>
      </c>
      <c r="K246" s="61">
        <f>'[9]РП1кв'!D149</f>
        <v>0</v>
      </c>
      <c r="L246" s="61">
        <f>'[10]РП1кв'!C149</f>
        <v>0</v>
      </c>
      <c r="M246" s="61">
        <f>'[10]РП1кв'!D149</f>
        <v>0</v>
      </c>
      <c r="N246" s="61">
        <f>'[11]РП1кв'!B149</f>
        <v>0</v>
      </c>
      <c r="O246" s="61">
        <f>'[11]РП1кв'!D149</f>
        <v>0</v>
      </c>
      <c r="P246" s="61">
        <f>'[12]РП1кв'!B149</f>
        <v>0</v>
      </c>
      <c r="Q246" s="61">
        <f>'[12]РП1кв'!D149</f>
        <v>0</v>
      </c>
      <c r="R246" s="61">
        <f>'[14]РП1кв'!C149</f>
        <v>0</v>
      </c>
      <c r="S246" s="61">
        <f>'[14]РП1кв'!D149</f>
        <v>0</v>
      </c>
      <c r="T246" s="61">
        <v>0</v>
      </c>
      <c r="U246" s="61">
        <v>0</v>
      </c>
      <c r="V246" s="61">
        <v>0</v>
      </c>
      <c r="W246" s="61">
        <v>0</v>
      </c>
      <c r="X246" s="79" t="s">
        <v>254</v>
      </c>
      <c r="Y246" s="79">
        <v>367978</v>
      </c>
    </row>
    <row r="247" spans="1:25" ht="12.75" customHeight="1">
      <c r="A247" s="84" t="s">
        <v>308</v>
      </c>
      <c r="B247" s="88">
        <f t="shared" si="56"/>
        <v>0</v>
      </c>
      <c r="C247" s="88">
        <f t="shared" si="57"/>
        <v>0</v>
      </c>
      <c r="D247" s="37">
        <f t="shared" si="58"/>
        <v>0</v>
      </c>
      <c r="E247" s="37">
        <f t="shared" si="59"/>
        <v>0</v>
      </c>
      <c r="F247" s="61">
        <f>'[7]РП1кв'!B150</f>
        <v>0</v>
      </c>
      <c r="G247" s="61">
        <f>'[7]РП1кв'!D150</f>
        <v>0</v>
      </c>
      <c r="H247" s="61">
        <f>'[8]РП1кв'!B150</f>
        <v>0</v>
      </c>
      <c r="I247" s="61">
        <f>'[8]РП1кв'!D150</f>
        <v>0</v>
      </c>
      <c r="J247" s="61">
        <f>'[9]РП1кв'!B150</f>
        <v>0</v>
      </c>
      <c r="K247" s="61">
        <f>'[9]РП1кв'!D150</f>
        <v>0</v>
      </c>
      <c r="L247" s="61">
        <f>'[10]РП1кв'!C150</f>
        <v>0</v>
      </c>
      <c r="M247" s="61">
        <f>'[10]РП1кв'!D150</f>
        <v>0</v>
      </c>
      <c r="N247" s="61">
        <f>'[11]РП1кв'!B150</f>
        <v>0</v>
      </c>
      <c r="O247" s="61">
        <f>'[11]РП1кв'!D150</f>
        <v>0</v>
      </c>
      <c r="P247" s="61">
        <f>'[12]РП1кв'!B150</f>
        <v>0</v>
      </c>
      <c r="Q247" s="61">
        <f>'[12]РП1кв'!D150</f>
        <v>0</v>
      </c>
      <c r="R247" s="61">
        <f>'[14]РП1кв'!C150</f>
        <v>0</v>
      </c>
      <c r="S247" s="61">
        <f>'[14]РП1кв'!D150</f>
        <v>0</v>
      </c>
      <c r="T247" s="61">
        <v>0</v>
      </c>
      <c r="U247" s="61">
        <v>0</v>
      </c>
      <c r="V247" s="61">
        <v>0</v>
      </c>
      <c r="W247" s="61">
        <v>0</v>
      </c>
      <c r="X247" s="79" t="s">
        <v>255</v>
      </c>
      <c r="Y247" s="79">
        <v>0</v>
      </c>
    </row>
    <row r="248" spans="1:25" ht="12.75" customHeight="1">
      <c r="A248" s="84" t="s">
        <v>256</v>
      </c>
      <c r="B248" s="88">
        <f t="shared" si="56"/>
        <v>0</v>
      </c>
      <c r="C248" s="88">
        <f t="shared" si="57"/>
        <v>64</v>
      </c>
      <c r="D248" s="37">
        <f t="shared" si="58"/>
        <v>0</v>
      </c>
      <c r="E248" s="37">
        <f t="shared" si="59"/>
        <v>64</v>
      </c>
      <c r="F248" s="61">
        <f>'[7]РП1кв'!B151</f>
        <v>0</v>
      </c>
      <c r="G248" s="61">
        <f>'[7]РП1кв'!D151</f>
        <v>64</v>
      </c>
      <c r="H248" s="61">
        <f>'[8]РП1кв'!B151</f>
        <v>0</v>
      </c>
      <c r="I248" s="61">
        <f>'[8]РП1кв'!D151</f>
        <v>0</v>
      </c>
      <c r="J248" s="61">
        <f>'[9]РП1кв'!B151</f>
        <v>0</v>
      </c>
      <c r="K248" s="61">
        <f>'[9]РП1кв'!D151</f>
        <v>0</v>
      </c>
      <c r="L248" s="61">
        <f>'[10]РП1кв'!C151</f>
        <v>0</v>
      </c>
      <c r="M248" s="61">
        <f>'[10]РП1кв'!D151</f>
        <v>0</v>
      </c>
      <c r="N248" s="61">
        <f>'[11]РП1кв'!B151</f>
        <v>0</v>
      </c>
      <c r="O248" s="61">
        <f>'[11]РП1кв'!D151</f>
        <v>0</v>
      </c>
      <c r="P248" s="61">
        <f>'[12]РП1кв'!B151</f>
        <v>0</v>
      </c>
      <c r="Q248" s="61">
        <f>'[12]РП1кв'!D151</f>
        <v>0</v>
      </c>
      <c r="R248" s="61">
        <f>'[14]РП1кв'!C151</f>
        <v>0</v>
      </c>
      <c r="S248" s="61">
        <f>'[14]РП1кв'!D151</f>
        <v>0</v>
      </c>
      <c r="T248" s="61">
        <v>0</v>
      </c>
      <c r="U248" s="61">
        <v>0</v>
      </c>
      <c r="V248" s="61">
        <v>0</v>
      </c>
      <c r="W248" s="61">
        <v>0</v>
      </c>
      <c r="X248" s="79" t="s">
        <v>256</v>
      </c>
      <c r="Y248" s="79">
        <v>0</v>
      </c>
    </row>
    <row r="249" spans="1:25" ht="12.75" customHeight="1">
      <c r="A249" s="84" t="s">
        <v>257</v>
      </c>
      <c r="B249" s="88">
        <f t="shared" si="56"/>
        <v>0</v>
      </c>
      <c r="C249" s="88">
        <f t="shared" si="57"/>
        <v>26477</v>
      </c>
      <c r="D249" s="37">
        <f t="shared" si="58"/>
        <v>0</v>
      </c>
      <c r="E249" s="37">
        <f t="shared" si="59"/>
        <v>26477</v>
      </c>
      <c r="F249" s="61">
        <f>'[7]РП1кв'!B152</f>
        <v>0</v>
      </c>
      <c r="G249" s="61">
        <f>'[7]РП1кв'!D152</f>
        <v>26477</v>
      </c>
      <c r="H249" s="61">
        <f>'[8]РП1кв'!B152</f>
        <v>0</v>
      </c>
      <c r="I249" s="61">
        <f>'[8]РП1кв'!D152</f>
        <v>0</v>
      </c>
      <c r="J249" s="61">
        <f>'[9]РП1кв'!B152</f>
        <v>0</v>
      </c>
      <c r="K249" s="61">
        <f>'[9]РП1кв'!D152</f>
        <v>0</v>
      </c>
      <c r="L249" s="61">
        <f>'[10]РП1кв'!C152</f>
        <v>0</v>
      </c>
      <c r="M249" s="61">
        <f>'[10]РП1кв'!D152</f>
        <v>0</v>
      </c>
      <c r="N249" s="61">
        <f>'[11]РП1кв'!B152</f>
        <v>0</v>
      </c>
      <c r="O249" s="61">
        <f>'[11]РП1кв'!D152</f>
        <v>0</v>
      </c>
      <c r="P249" s="61">
        <f>'[12]РП1кв'!B152</f>
        <v>0</v>
      </c>
      <c r="Q249" s="61">
        <f>'[12]РП1кв'!D152</f>
        <v>0</v>
      </c>
      <c r="R249" s="61">
        <f>'[14]РП1кв'!C152</f>
        <v>0</v>
      </c>
      <c r="S249" s="61">
        <f>'[14]РП1кв'!D152</f>
        <v>0</v>
      </c>
      <c r="T249" s="61">
        <v>0</v>
      </c>
      <c r="U249" s="61">
        <v>0</v>
      </c>
      <c r="V249" s="61">
        <v>0</v>
      </c>
      <c r="W249" s="61">
        <v>0</v>
      </c>
      <c r="X249" s="79" t="s">
        <v>257</v>
      </c>
      <c r="Y249" s="79">
        <v>0</v>
      </c>
    </row>
    <row r="250" spans="1:25" ht="12.75" customHeight="1">
      <c r="A250" s="26" t="s">
        <v>258</v>
      </c>
      <c r="B250" s="88">
        <f t="shared" si="56"/>
        <v>0</v>
      </c>
      <c r="C250" s="88">
        <f t="shared" si="57"/>
        <v>1650572</v>
      </c>
      <c r="D250" s="37">
        <f t="shared" si="58"/>
        <v>0</v>
      </c>
      <c r="E250" s="37">
        <f t="shared" si="59"/>
        <v>1650572</v>
      </c>
      <c r="F250" s="48">
        <f>SUM(F251:F264)</f>
        <v>0</v>
      </c>
      <c r="G250" s="48">
        <f>SUM(G251:G264)</f>
        <v>1650516</v>
      </c>
      <c r="H250" s="48">
        <f>SUM(H251:H264)</f>
        <v>0</v>
      </c>
      <c r="I250" s="48">
        <f>SUM(I251:I264)</f>
        <v>0</v>
      </c>
      <c r="J250" s="48">
        <f aca="true" t="shared" si="61" ref="J250:S250">SUM(J251:J264)</f>
        <v>0</v>
      </c>
      <c r="K250" s="48">
        <f t="shared" si="61"/>
        <v>18</v>
      </c>
      <c r="L250" s="48">
        <f t="shared" si="61"/>
        <v>0</v>
      </c>
      <c r="M250" s="48">
        <f t="shared" si="61"/>
        <v>38</v>
      </c>
      <c r="N250" s="48">
        <f t="shared" si="61"/>
        <v>0</v>
      </c>
      <c r="O250" s="48">
        <f t="shared" si="61"/>
        <v>0</v>
      </c>
      <c r="P250" s="48">
        <f t="shared" si="61"/>
        <v>0</v>
      </c>
      <c r="Q250" s="48">
        <f t="shared" si="61"/>
        <v>0</v>
      </c>
      <c r="R250" s="48">
        <f t="shared" si="61"/>
        <v>0</v>
      </c>
      <c r="S250" s="48">
        <f t="shared" si="61"/>
        <v>0</v>
      </c>
      <c r="T250" s="48">
        <f>SUM(T251:T264)</f>
        <v>0</v>
      </c>
      <c r="U250" s="48">
        <f>SUM(U251:U264)</f>
        <v>0</v>
      </c>
      <c r="V250" s="48">
        <f>SUM(V251:V264)</f>
        <v>0</v>
      </c>
      <c r="W250" s="48">
        <f>SUM(W251:W264)</f>
        <v>0</v>
      </c>
      <c r="X250" s="79" t="s">
        <v>258</v>
      </c>
      <c r="Y250" s="79">
        <v>0</v>
      </c>
    </row>
    <row r="251" spans="1:25" ht="12.75" customHeight="1">
      <c r="A251" s="27" t="s">
        <v>259</v>
      </c>
      <c r="B251" s="88">
        <f t="shared" si="56"/>
        <v>0</v>
      </c>
      <c r="C251" s="88">
        <f t="shared" si="57"/>
        <v>0</v>
      </c>
      <c r="D251" s="37">
        <f t="shared" si="58"/>
        <v>0</v>
      </c>
      <c r="E251" s="37">
        <f t="shared" si="59"/>
        <v>0</v>
      </c>
      <c r="F251" s="61">
        <f>'[7]РП1кв'!B154</f>
        <v>0</v>
      </c>
      <c r="G251" s="61">
        <f>'[7]РП1кв'!D154</f>
        <v>0</v>
      </c>
      <c r="H251" s="61">
        <f>'[8]РП1кв'!B154</f>
        <v>0</v>
      </c>
      <c r="I251" s="61">
        <f>'[8]РП1кв'!D154</f>
        <v>0</v>
      </c>
      <c r="J251" s="61">
        <f>'[9]РП1кв'!B154</f>
        <v>0</v>
      </c>
      <c r="K251" s="61">
        <f>'[9]РП1кв'!D154</f>
        <v>0</v>
      </c>
      <c r="L251" s="61">
        <f>'[10]РП1кв'!B154</f>
        <v>0</v>
      </c>
      <c r="M251" s="61">
        <f>'[10]РП1кв'!D154</f>
        <v>0</v>
      </c>
      <c r="N251" s="61">
        <f>'[11]РП1кв'!B154</f>
        <v>0</v>
      </c>
      <c r="O251" s="61">
        <f>'[11]РП1кв'!D154</f>
        <v>0</v>
      </c>
      <c r="P251" s="61">
        <f>'[12]РП1кв'!B154</f>
        <v>0</v>
      </c>
      <c r="Q251" s="61">
        <f>'[12]РП1кв'!D154</f>
        <v>0</v>
      </c>
      <c r="R251" s="61">
        <f>'[14]РП1кв'!B154</f>
        <v>0</v>
      </c>
      <c r="S251" s="61">
        <f>'[14]РП1кв'!D154</f>
        <v>0</v>
      </c>
      <c r="T251" s="61">
        <v>0</v>
      </c>
      <c r="U251" s="61">
        <v>0</v>
      </c>
      <c r="V251" s="61">
        <v>0</v>
      </c>
      <c r="W251" s="61">
        <v>0</v>
      </c>
      <c r="X251" s="79" t="s">
        <v>259</v>
      </c>
      <c r="Y251" s="79">
        <v>0</v>
      </c>
    </row>
    <row r="252" spans="1:25" ht="12.75" customHeight="1">
      <c r="A252" s="27" t="s">
        <v>260</v>
      </c>
      <c r="B252" s="88">
        <f t="shared" si="56"/>
        <v>0</v>
      </c>
      <c r="C252" s="88">
        <f t="shared" si="57"/>
        <v>0</v>
      </c>
      <c r="D252" s="37">
        <f t="shared" si="58"/>
        <v>0</v>
      </c>
      <c r="E252" s="37">
        <f t="shared" si="59"/>
        <v>0</v>
      </c>
      <c r="F252" s="61">
        <f>'[7]РП1кв'!B155</f>
        <v>0</v>
      </c>
      <c r="G252" s="61">
        <f>'[7]РП1кв'!D155</f>
        <v>0</v>
      </c>
      <c r="H252" s="61">
        <f>'[8]РП1кв'!B155</f>
        <v>0</v>
      </c>
      <c r="I252" s="61">
        <f>'[8]РП1кв'!D155</f>
        <v>0</v>
      </c>
      <c r="J252" s="61">
        <f>'[9]РП1кв'!B155</f>
        <v>0</v>
      </c>
      <c r="K252" s="61">
        <f>'[9]РП1кв'!D155</f>
        <v>0</v>
      </c>
      <c r="L252" s="61">
        <f>'[10]РП1кв'!B155</f>
        <v>0</v>
      </c>
      <c r="M252" s="61">
        <f>'[10]РП1кв'!D155</f>
        <v>0</v>
      </c>
      <c r="N252" s="61">
        <f>'[11]РП1кв'!B155</f>
        <v>0</v>
      </c>
      <c r="O252" s="61">
        <f>'[11]РП1кв'!D155</f>
        <v>0</v>
      </c>
      <c r="P252" s="61">
        <f>'[12]РП1кв'!B155</f>
        <v>0</v>
      </c>
      <c r="Q252" s="61">
        <f>'[12]РП1кв'!D155</f>
        <v>0</v>
      </c>
      <c r="R252" s="61">
        <f>'[14]РП1кв'!B155</f>
        <v>0</v>
      </c>
      <c r="S252" s="61">
        <f>'[14]РП1кв'!D155</f>
        <v>0</v>
      </c>
      <c r="T252" s="61">
        <v>0</v>
      </c>
      <c r="U252" s="61">
        <v>0</v>
      </c>
      <c r="V252" s="61">
        <v>0</v>
      </c>
      <c r="W252" s="61">
        <v>0</v>
      </c>
      <c r="X252" s="79" t="s">
        <v>260</v>
      </c>
      <c r="Y252" s="79">
        <v>0</v>
      </c>
    </row>
    <row r="253" spans="1:25" ht="12.75" customHeight="1">
      <c r="A253" s="27" t="s">
        <v>261</v>
      </c>
      <c r="B253" s="88">
        <f t="shared" si="56"/>
        <v>0</v>
      </c>
      <c r="C253" s="88">
        <f t="shared" si="57"/>
        <v>0</v>
      </c>
      <c r="D253" s="37">
        <f t="shared" si="58"/>
        <v>0</v>
      </c>
      <c r="E253" s="37">
        <f t="shared" si="59"/>
        <v>0</v>
      </c>
      <c r="F253" s="61">
        <f>'[7]РП1кв'!B156</f>
        <v>0</v>
      </c>
      <c r="G253" s="61">
        <f>'[7]РП1кв'!D156</f>
        <v>0</v>
      </c>
      <c r="H253" s="61">
        <f>'[8]РП1кв'!B156</f>
        <v>0</v>
      </c>
      <c r="I253" s="61">
        <f>'[8]РП1кв'!D156</f>
        <v>0</v>
      </c>
      <c r="J253" s="61">
        <f>'[9]РП1кв'!B156</f>
        <v>0</v>
      </c>
      <c r="K253" s="61">
        <f>'[9]РП1кв'!D156</f>
        <v>0</v>
      </c>
      <c r="L253" s="61">
        <f>'[10]РП1кв'!B156</f>
        <v>0</v>
      </c>
      <c r="M253" s="61">
        <f>'[10]РП1кв'!D156</f>
        <v>0</v>
      </c>
      <c r="N253" s="61">
        <f>'[11]РП1кв'!B156</f>
        <v>0</v>
      </c>
      <c r="O253" s="61">
        <f>'[11]РП1кв'!D156</f>
        <v>0</v>
      </c>
      <c r="P253" s="61">
        <f>'[12]РП1кв'!B156</f>
        <v>0</v>
      </c>
      <c r="Q253" s="61">
        <f>'[12]РП1кв'!D156</f>
        <v>0</v>
      </c>
      <c r="R253" s="61">
        <f>'[14]РП1кв'!B156</f>
        <v>0</v>
      </c>
      <c r="S253" s="61">
        <f>'[14]РП1кв'!D156</f>
        <v>0</v>
      </c>
      <c r="T253" s="61">
        <v>0</v>
      </c>
      <c r="U253" s="61">
        <v>0</v>
      </c>
      <c r="V253" s="61">
        <v>0</v>
      </c>
      <c r="W253" s="61">
        <v>0</v>
      </c>
      <c r="X253" s="79" t="s">
        <v>261</v>
      </c>
      <c r="Y253" s="79">
        <v>0</v>
      </c>
    </row>
    <row r="254" spans="1:25" ht="12.75" customHeight="1">
      <c r="A254" s="27" t="s">
        <v>262</v>
      </c>
      <c r="B254" s="88">
        <f t="shared" si="56"/>
        <v>0</v>
      </c>
      <c r="C254" s="88">
        <f t="shared" si="57"/>
        <v>0</v>
      </c>
      <c r="D254" s="37">
        <f t="shared" si="58"/>
        <v>0</v>
      </c>
      <c r="E254" s="37">
        <f t="shared" si="59"/>
        <v>0</v>
      </c>
      <c r="F254" s="61">
        <f>'[7]РП1кв'!B157</f>
        <v>0</v>
      </c>
      <c r="G254" s="61">
        <f>'[7]РП1кв'!D157</f>
        <v>0</v>
      </c>
      <c r="H254" s="61">
        <f>'[8]РП1кв'!B157</f>
        <v>0</v>
      </c>
      <c r="I254" s="61">
        <f>'[8]РП1кв'!D157</f>
        <v>0</v>
      </c>
      <c r="J254" s="61">
        <f>'[9]РП1кв'!B157</f>
        <v>0</v>
      </c>
      <c r="K254" s="61">
        <f>'[9]РП1кв'!D157</f>
        <v>0</v>
      </c>
      <c r="L254" s="61">
        <f>'[10]РП1кв'!B157</f>
        <v>0</v>
      </c>
      <c r="M254" s="61">
        <f>'[10]РП1кв'!D157</f>
        <v>0</v>
      </c>
      <c r="N254" s="61">
        <f>'[11]РП1кв'!B157</f>
        <v>0</v>
      </c>
      <c r="O254" s="61">
        <f>'[11]РП1кв'!D157</f>
        <v>0</v>
      </c>
      <c r="P254" s="61">
        <f>'[12]РП1кв'!B157</f>
        <v>0</v>
      </c>
      <c r="Q254" s="61">
        <f>'[12]РП1кв'!D157</f>
        <v>0</v>
      </c>
      <c r="R254" s="61">
        <f>'[14]РП1кв'!B157</f>
        <v>0</v>
      </c>
      <c r="S254" s="61">
        <f>'[14]РП1кв'!D157</f>
        <v>0</v>
      </c>
      <c r="T254" s="61">
        <v>0</v>
      </c>
      <c r="U254" s="61">
        <v>0</v>
      </c>
      <c r="V254" s="61">
        <v>0</v>
      </c>
      <c r="W254" s="61">
        <v>0</v>
      </c>
      <c r="X254" s="79" t="s">
        <v>262</v>
      </c>
      <c r="Y254" s="79">
        <v>0</v>
      </c>
    </row>
    <row r="255" spans="1:25" ht="12.75" customHeight="1">
      <c r="A255" s="27" t="s">
        <v>263</v>
      </c>
      <c r="B255" s="88">
        <f t="shared" si="56"/>
        <v>0</v>
      </c>
      <c r="C255" s="88">
        <f t="shared" si="57"/>
        <v>45702</v>
      </c>
      <c r="D255" s="37">
        <f t="shared" si="58"/>
        <v>0</v>
      </c>
      <c r="E255" s="37">
        <f t="shared" si="59"/>
        <v>45702</v>
      </c>
      <c r="F255" s="61">
        <f>'[7]РП1кв'!B158</f>
        <v>0</v>
      </c>
      <c r="G255" s="61">
        <f>'[7]РП1кв'!D158</f>
        <v>45702</v>
      </c>
      <c r="H255" s="61">
        <f>'[8]РП1кв'!B158</f>
        <v>0</v>
      </c>
      <c r="I255" s="61">
        <f>'[8]РП1кв'!D158</f>
        <v>0</v>
      </c>
      <c r="J255" s="61">
        <f>'[9]РП1кв'!B158</f>
        <v>0</v>
      </c>
      <c r="K255" s="61">
        <f>'[9]РП1кв'!D158</f>
        <v>0</v>
      </c>
      <c r="L255" s="61">
        <f>'[10]РП1кв'!B158</f>
        <v>0</v>
      </c>
      <c r="M255" s="61">
        <f>'[10]РП1кв'!D158</f>
        <v>0</v>
      </c>
      <c r="N255" s="61">
        <f>'[11]РП1кв'!B158</f>
        <v>0</v>
      </c>
      <c r="O255" s="61">
        <f>'[11]РП1кв'!D158</f>
        <v>0</v>
      </c>
      <c r="P255" s="61">
        <f>'[12]РП1кв'!B158</f>
        <v>0</v>
      </c>
      <c r="Q255" s="61">
        <f>'[12]РП1кв'!D158</f>
        <v>0</v>
      </c>
      <c r="R255" s="61">
        <f>'[14]РП1кв'!B158</f>
        <v>0</v>
      </c>
      <c r="S255" s="61">
        <f>'[14]РП1кв'!D158</f>
        <v>0</v>
      </c>
      <c r="T255" s="61">
        <v>0</v>
      </c>
      <c r="U255" s="61">
        <v>0</v>
      </c>
      <c r="V255" s="61">
        <v>0</v>
      </c>
      <c r="W255" s="61">
        <v>0</v>
      </c>
      <c r="X255" s="79" t="s">
        <v>263</v>
      </c>
      <c r="Y255" s="79">
        <v>0</v>
      </c>
    </row>
    <row r="256" spans="1:25" ht="12.75" customHeight="1">
      <c r="A256" s="27" t="s">
        <v>264</v>
      </c>
      <c r="B256" s="88">
        <f t="shared" si="56"/>
        <v>0</v>
      </c>
      <c r="C256" s="88">
        <f t="shared" si="57"/>
        <v>0</v>
      </c>
      <c r="D256" s="37">
        <f t="shared" si="58"/>
        <v>0</v>
      </c>
      <c r="E256" s="37">
        <f t="shared" si="59"/>
        <v>0</v>
      </c>
      <c r="F256" s="61">
        <f>'[7]РП1кв'!B159</f>
        <v>0</v>
      </c>
      <c r="G256" s="61">
        <f>'[7]РП1кв'!D159</f>
        <v>0</v>
      </c>
      <c r="H256" s="61">
        <f>'[8]РП1кв'!B159</f>
        <v>0</v>
      </c>
      <c r="I256" s="61">
        <f>'[8]РП1кв'!D159</f>
        <v>0</v>
      </c>
      <c r="J256" s="61">
        <f>'[9]РП1кв'!B159</f>
        <v>0</v>
      </c>
      <c r="K256" s="61">
        <f>'[9]РП1кв'!D159</f>
        <v>0</v>
      </c>
      <c r="L256" s="61">
        <f>'[10]РП1кв'!B159</f>
        <v>0</v>
      </c>
      <c r="M256" s="61">
        <f>'[10]РП1кв'!D159</f>
        <v>0</v>
      </c>
      <c r="N256" s="61">
        <f>'[11]РП1кв'!B159</f>
        <v>0</v>
      </c>
      <c r="O256" s="61">
        <f>'[11]РП1кв'!D159</f>
        <v>0</v>
      </c>
      <c r="P256" s="61">
        <f>'[12]РП1кв'!B159</f>
        <v>0</v>
      </c>
      <c r="Q256" s="61">
        <f>'[12]РП1кв'!D159</f>
        <v>0</v>
      </c>
      <c r="R256" s="61">
        <f>'[14]РП1кв'!B159</f>
        <v>0</v>
      </c>
      <c r="S256" s="61">
        <f>'[14]РП1кв'!D159</f>
        <v>0</v>
      </c>
      <c r="T256" s="61">
        <v>0</v>
      </c>
      <c r="U256" s="61">
        <v>0</v>
      </c>
      <c r="V256" s="61">
        <v>0</v>
      </c>
      <c r="W256" s="61">
        <v>0</v>
      </c>
      <c r="X256" s="79" t="s">
        <v>264</v>
      </c>
      <c r="Y256" s="79">
        <v>0</v>
      </c>
    </row>
    <row r="257" spans="1:25" ht="12.75" customHeight="1">
      <c r="A257" s="27" t="s">
        <v>265</v>
      </c>
      <c r="B257" s="88">
        <f t="shared" si="56"/>
        <v>0</v>
      </c>
      <c r="C257" s="88">
        <f t="shared" si="57"/>
        <v>12739</v>
      </c>
      <c r="D257" s="37">
        <f t="shared" si="58"/>
        <v>0</v>
      </c>
      <c r="E257" s="37">
        <f t="shared" si="59"/>
        <v>12739</v>
      </c>
      <c r="F257" s="61">
        <f>'[7]РП1кв'!B160</f>
        <v>0</v>
      </c>
      <c r="G257" s="61">
        <f>'[7]РП1кв'!D160</f>
        <v>12739</v>
      </c>
      <c r="H257" s="61">
        <f>'[8]РП1кв'!B160</f>
        <v>0</v>
      </c>
      <c r="I257" s="61">
        <f>'[8]РП1кв'!D160</f>
        <v>0</v>
      </c>
      <c r="J257" s="61">
        <f>'[9]РП1кв'!B160</f>
        <v>0</v>
      </c>
      <c r="K257" s="61">
        <f>'[9]РП1кв'!D160</f>
        <v>0</v>
      </c>
      <c r="L257" s="61">
        <f>'[10]РП1кв'!B160</f>
        <v>0</v>
      </c>
      <c r="M257" s="61">
        <f>'[10]РП1кв'!D160</f>
        <v>0</v>
      </c>
      <c r="N257" s="61">
        <f>'[11]РП1кв'!B160</f>
        <v>0</v>
      </c>
      <c r="O257" s="61">
        <f>'[11]РП1кв'!D160</f>
        <v>0</v>
      </c>
      <c r="P257" s="61">
        <f>'[12]РП1кв'!B160</f>
        <v>0</v>
      </c>
      <c r="Q257" s="61">
        <f>'[12]РП1кв'!D160</f>
        <v>0</v>
      </c>
      <c r="R257" s="61">
        <f>'[14]РП1кв'!B160</f>
        <v>0</v>
      </c>
      <c r="S257" s="61">
        <f>'[14]РП1кв'!D160</f>
        <v>0</v>
      </c>
      <c r="T257" s="61">
        <v>0</v>
      </c>
      <c r="U257" s="61">
        <v>0</v>
      </c>
      <c r="V257" s="61">
        <v>0</v>
      </c>
      <c r="W257" s="61">
        <v>0</v>
      </c>
      <c r="X257" s="79" t="s">
        <v>265</v>
      </c>
      <c r="Y257" s="79">
        <v>0</v>
      </c>
    </row>
    <row r="258" spans="1:25" ht="12.75" customHeight="1">
      <c r="A258" s="27" t="s">
        <v>266</v>
      </c>
      <c r="B258" s="88">
        <f t="shared" si="56"/>
        <v>0</v>
      </c>
      <c r="C258" s="88">
        <f t="shared" si="57"/>
        <v>229374</v>
      </c>
      <c r="D258" s="37">
        <f t="shared" si="58"/>
        <v>0</v>
      </c>
      <c r="E258" s="37">
        <f t="shared" si="59"/>
        <v>229374</v>
      </c>
      <c r="F258" s="61">
        <f>'[7]РП1кв'!B161</f>
        <v>0</v>
      </c>
      <c r="G258" s="61">
        <f>'[7]РП1кв'!D161</f>
        <v>229374</v>
      </c>
      <c r="H258" s="61">
        <f>'[8]РП1кв'!B161</f>
        <v>0</v>
      </c>
      <c r="I258" s="61">
        <f>'[8]РП1кв'!D161</f>
        <v>0</v>
      </c>
      <c r="J258" s="61">
        <f>'[9]РП1кв'!B161</f>
        <v>0</v>
      </c>
      <c r="K258" s="61">
        <f>'[9]РП1кв'!D161</f>
        <v>0</v>
      </c>
      <c r="L258" s="61">
        <f>'[10]РП1кв'!B161</f>
        <v>0</v>
      </c>
      <c r="M258" s="61">
        <f>'[10]РП1кв'!D161</f>
        <v>0</v>
      </c>
      <c r="N258" s="61">
        <f>'[11]РП1кв'!B161</f>
        <v>0</v>
      </c>
      <c r="O258" s="61">
        <f>'[11]РП1кв'!D161</f>
        <v>0</v>
      </c>
      <c r="P258" s="61">
        <f>'[12]РП1кв'!B161</f>
        <v>0</v>
      </c>
      <c r="Q258" s="61">
        <f>'[12]РП1кв'!D161</f>
        <v>0</v>
      </c>
      <c r="R258" s="61">
        <f>'[14]РП1кв'!B161</f>
        <v>0</v>
      </c>
      <c r="S258" s="61">
        <f>'[14]РП1кв'!D161</f>
        <v>0</v>
      </c>
      <c r="T258" s="61">
        <v>0</v>
      </c>
      <c r="U258" s="61">
        <v>0</v>
      </c>
      <c r="V258" s="61">
        <v>0</v>
      </c>
      <c r="W258" s="61">
        <v>0</v>
      </c>
      <c r="X258" s="79" t="s">
        <v>266</v>
      </c>
      <c r="Y258" s="79">
        <v>0</v>
      </c>
    </row>
    <row r="259" spans="1:25" ht="12.75" customHeight="1">
      <c r="A259" s="27" t="s">
        <v>267</v>
      </c>
      <c r="B259" s="88">
        <f t="shared" si="56"/>
        <v>0</v>
      </c>
      <c r="C259" s="88">
        <f t="shared" si="57"/>
        <v>0</v>
      </c>
      <c r="D259" s="37">
        <f t="shared" si="58"/>
        <v>0</v>
      </c>
      <c r="E259" s="37">
        <f t="shared" si="59"/>
        <v>0</v>
      </c>
      <c r="F259" s="61">
        <f>'[7]РП1кв'!B162</f>
        <v>0</v>
      </c>
      <c r="G259" s="61">
        <f>'[7]РП1кв'!D162</f>
        <v>0</v>
      </c>
      <c r="H259" s="61">
        <f>'[8]РП1кв'!B162</f>
        <v>0</v>
      </c>
      <c r="I259" s="61">
        <f>'[8]РП1кв'!D162</f>
        <v>0</v>
      </c>
      <c r="J259" s="61">
        <f>'[9]РП1кв'!B162</f>
        <v>0</v>
      </c>
      <c r="K259" s="61">
        <f>'[9]РП1кв'!D162</f>
        <v>0</v>
      </c>
      <c r="L259" s="61">
        <f>'[10]РП1кв'!B162</f>
        <v>0</v>
      </c>
      <c r="M259" s="61">
        <f>'[10]РП1кв'!D162</f>
        <v>0</v>
      </c>
      <c r="N259" s="61">
        <f>'[11]РП1кв'!B162</f>
        <v>0</v>
      </c>
      <c r="O259" s="61">
        <f>'[11]РП1кв'!D162</f>
        <v>0</v>
      </c>
      <c r="P259" s="61">
        <f>'[12]РП1кв'!B162</f>
        <v>0</v>
      </c>
      <c r="Q259" s="61">
        <f>'[12]РП1кв'!D162</f>
        <v>0</v>
      </c>
      <c r="R259" s="61">
        <f>'[14]РП1кв'!B162</f>
        <v>0</v>
      </c>
      <c r="S259" s="61">
        <f>'[14]РП1кв'!D162</f>
        <v>0</v>
      </c>
      <c r="T259" s="61">
        <v>0</v>
      </c>
      <c r="U259" s="61">
        <v>0</v>
      </c>
      <c r="V259" s="61">
        <v>0</v>
      </c>
      <c r="W259" s="61">
        <v>0</v>
      </c>
      <c r="X259" s="79" t="s">
        <v>267</v>
      </c>
      <c r="Y259" s="79">
        <v>0</v>
      </c>
    </row>
    <row r="260" spans="1:25" ht="12.75" customHeight="1">
      <c r="A260" s="27" t="s">
        <v>268</v>
      </c>
      <c r="B260" s="88">
        <f t="shared" si="56"/>
        <v>0</v>
      </c>
      <c r="C260" s="88">
        <f t="shared" si="57"/>
        <v>0</v>
      </c>
      <c r="D260" s="37">
        <f t="shared" si="58"/>
        <v>0</v>
      </c>
      <c r="E260" s="37">
        <f t="shared" si="59"/>
        <v>0</v>
      </c>
      <c r="F260" s="61">
        <f>'[7]РП1кв'!B163</f>
        <v>0</v>
      </c>
      <c r="G260" s="61">
        <f>'[7]РП1кв'!D163</f>
        <v>0</v>
      </c>
      <c r="H260" s="61">
        <f>'[8]РП1кв'!B163</f>
        <v>0</v>
      </c>
      <c r="I260" s="61">
        <f>'[8]РП1кв'!D163</f>
        <v>0</v>
      </c>
      <c r="J260" s="61">
        <f>'[9]РП1кв'!B163</f>
        <v>0</v>
      </c>
      <c r="K260" s="61">
        <f>'[9]РП1кв'!D163</f>
        <v>0</v>
      </c>
      <c r="L260" s="61">
        <f>'[10]РП1кв'!B163</f>
        <v>0</v>
      </c>
      <c r="M260" s="61">
        <f>'[10]РП1кв'!D163</f>
        <v>0</v>
      </c>
      <c r="N260" s="61">
        <f>'[11]РП1кв'!B163</f>
        <v>0</v>
      </c>
      <c r="O260" s="61">
        <f>'[11]РП1кв'!D163</f>
        <v>0</v>
      </c>
      <c r="P260" s="61">
        <f>'[12]РП1кв'!B163</f>
        <v>0</v>
      </c>
      <c r="Q260" s="61">
        <f>'[12]РП1кв'!D163</f>
        <v>0</v>
      </c>
      <c r="R260" s="61">
        <f>'[14]РП1кв'!B163</f>
        <v>0</v>
      </c>
      <c r="S260" s="61">
        <f>'[14]РП1кв'!D163</f>
        <v>0</v>
      </c>
      <c r="T260" s="61">
        <v>0</v>
      </c>
      <c r="U260" s="61">
        <v>0</v>
      </c>
      <c r="V260" s="61">
        <v>0</v>
      </c>
      <c r="W260" s="61">
        <v>0</v>
      </c>
      <c r="X260" s="79" t="s">
        <v>268</v>
      </c>
      <c r="Y260" s="79">
        <v>0</v>
      </c>
    </row>
    <row r="261" spans="1:25" ht="12.75" customHeight="1">
      <c r="A261" s="27" t="s">
        <v>269</v>
      </c>
      <c r="B261" s="88">
        <f t="shared" si="56"/>
        <v>0</v>
      </c>
      <c r="C261" s="88">
        <f t="shared" si="57"/>
        <v>37174</v>
      </c>
      <c r="D261" s="37">
        <f t="shared" si="58"/>
        <v>0</v>
      </c>
      <c r="E261" s="37">
        <f t="shared" si="59"/>
        <v>37174</v>
      </c>
      <c r="F261" s="61">
        <f>'[7]РП1кв'!B164</f>
        <v>0</v>
      </c>
      <c r="G261" s="61">
        <f>'[7]РП1кв'!D164</f>
        <v>37174</v>
      </c>
      <c r="H261" s="61">
        <f>'[8]РП1кв'!B164</f>
        <v>0</v>
      </c>
      <c r="I261" s="61">
        <f>'[8]РП1кв'!D164</f>
        <v>0</v>
      </c>
      <c r="J261" s="61">
        <f>'[9]РП1кв'!B164</f>
        <v>0</v>
      </c>
      <c r="K261" s="61">
        <f>'[9]РП1кв'!D164</f>
        <v>0</v>
      </c>
      <c r="L261" s="61">
        <f>'[10]РП1кв'!B164</f>
        <v>0</v>
      </c>
      <c r="M261" s="61">
        <f>'[10]РП1кв'!D164</f>
        <v>0</v>
      </c>
      <c r="N261" s="61">
        <f>'[11]РП1кв'!B164</f>
        <v>0</v>
      </c>
      <c r="O261" s="61">
        <f>'[11]РП1кв'!D164</f>
        <v>0</v>
      </c>
      <c r="P261" s="61">
        <f>'[12]РП1кв'!B164</f>
        <v>0</v>
      </c>
      <c r="Q261" s="61">
        <f>'[12]РП1кв'!D164</f>
        <v>0</v>
      </c>
      <c r="R261" s="61">
        <f>'[14]РП1кв'!B164</f>
        <v>0</v>
      </c>
      <c r="S261" s="61">
        <f>'[14]РП1кв'!D164</f>
        <v>0</v>
      </c>
      <c r="T261" s="61">
        <v>0</v>
      </c>
      <c r="U261" s="61">
        <v>0</v>
      </c>
      <c r="V261" s="61">
        <v>0</v>
      </c>
      <c r="W261" s="61">
        <v>0</v>
      </c>
      <c r="X261" s="79" t="s">
        <v>269</v>
      </c>
      <c r="Y261" s="79">
        <v>0</v>
      </c>
    </row>
    <row r="262" spans="1:25" ht="12.75" customHeight="1">
      <c r="A262" s="27" t="s">
        <v>270</v>
      </c>
      <c r="B262" s="88">
        <f t="shared" si="56"/>
        <v>0</v>
      </c>
      <c r="C262" s="88">
        <f t="shared" si="57"/>
        <v>429123</v>
      </c>
      <c r="D262" s="37">
        <f t="shared" si="58"/>
        <v>0</v>
      </c>
      <c r="E262" s="37">
        <f t="shared" si="59"/>
        <v>429123</v>
      </c>
      <c r="F262" s="61">
        <f>'[7]РП1кв'!B165</f>
        <v>0</v>
      </c>
      <c r="G262" s="61">
        <f>'[7]РП1кв'!D165</f>
        <v>429067</v>
      </c>
      <c r="H262" s="61">
        <f>'[8]РП1кв'!B165</f>
        <v>0</v>
      </c>
      <c r="I262" s="61">
        <f>'[8]РП1кв'!D165</f>
        <v>0</v>
      </c>
      <c r="J262" s="61">
        <f>'[9]РП1кв'!B165</f>
        <v>0</v>
      </c>
      <c r="K262" s="61">
        <f>'[9]РП1кв'!D165</f>
        <v>18</v>
      </c>
      <c r="L262" s="61">
        <f>'[10]РП1кв'!B165</f>
        <v>0</v>
      </c>
      <c r="M262" s="61">
        <f>'[10]РП1кв'!D165</f>
        <v>38</v>
      </c>
      <c r="N262" s="61">
        <f>'[11]РП1кв'!B165</f>
        <v>0</v>
      </c>
      <c r="O262" s="61">
        <f>'[11]РП1кв'!D165</f>
        <v>0</v>
      </c>
      <c r="P262" s="61">
        <f>'[12]РП1кв'!B165</f>
        <v>0</v>
      </c>
      <c r="Q262" s="61">
        <f>'[12]РП1кв'!D165</f>
        <v>0</v>
      </c>
      <c r="R262" s="61">
        <f>'[14]РП1кв'!B165</f>
        <v>0</v>
      </c>
      <c r="S262" s="61">
        <f>'[14]РП1кв'!D165</f>
        <v>0</v>
      </c>
      <c r="T262" s="61">
        <v>0</v>
      </c>
      <c r="U262" s="61">
        <v>0</v>
      </c>
      <c r="V262" s="61">
        <v>0</v>
      </c>
      <c r="W262" s="61">
        <v>0</v>
      </c>
      <c r="X262" s="79" t="s">
        <v>270</v>
      </c>
      <c r="Y262" s="79">
        <v>0</v>
      </c>
    </row>
    <row r="263" spans="1:25" ht="12.75" customHeight="1">
      <c r="A263" s="27" t="s">
        <v>271</v>
      </c>
      <c r="B263" s="88">
        <f t="shared" si="56"/>
        <v>0</v>
      </c>
      <c r="C263" s="88">
        <f t="shared" si="57"/>
        <v>846271</v>
      </c>
      <c r="D263" s="37">
        <f t="shared" si="58"/>
        <v>0</v>
      </c>
      <c r="E263" s="37">
        <f t="shared" si="59"/>
        <v>846271</v>
      </c>
      <c r="F263" s="61">
        <f>'[7]РП1кв'!B166</f>
        <v>0</v>
      </c>
      <c r="G263" s="61">
        <f>'[7]РП1кв'!D166</f>
        <v>846271</v>
      </c>
      <c r="H263" s="61">
        <f>'[8]РП1кв'!B166</f>
        <v>0</v>
      </c>
      <c r="I263" s="61">
        <f>'[8]РП1кв'!D166</f>
        <v>0</v>
      </c>
      <c r="J263" s="61">
        <f>'[9]РП1кв'!B166</f>
        <v>0</v>
      </c>
      <c r="K263" s="61">
        <f>'[9]РП1кв'!D166</f>
        <v>0</v>
      </c>
      <c r="L263" s="61">
        <f>'[10]РП1кв'!B166</f>
        <v>0</v>
      </c>
      <c r="M263" s="61">
        <f>'[10]РП1кв'!D166</f>
        <v>0</v>
      </c>
      <c r="N263" s="61">
        <f>'[11]РП1кв'!B166</f>
        <v>0</v>
      </c>
      <c r="O263" s="61">
        <f>'[11]РП1кв'!D166</f>
        <v>0</v>
      </c>
      <c r="P263" s="61">
        <f>'[12]РП1кв'!B166</f>
        <v>0</v>
      </c>
      <c r="Q263" s="61">
        <f>'[12]РП1кв'!D166</f>
        <v>0</v>
      </c>
      <c r="R263" s="61">
        <f>'[14]РП1кв'!B166</f>
        <v>0</v>
      </c>
      <c r="S263" s="61">
        <f>'[14]РП1кв'!D166</f>
        <v>0</v>
      </c>
      <c r="T263" s="61">
        <v>0</v>
      </c>
      <c r="U263" s="61">
        <v>0</v>
      </c>
      <c r="V263" s="61">
        <v>0</v>
      </c>
      <c r="W263" s="61">
        <v>0</v>
      </c>
      <c r="X263" s="79" t="s">
        <v>271</v>
      </c>
      <c r="Y263" s="79">
        <v>0</v>
      </c>
    </row>
    <row r="264" spans="1:25" ht="12.75" customHeight="1">
      <c r="A264" s="27" t="s">
        <v>26</v>
      </c>
      <c r="B264" s="88">
        <f t="shared" si="56"/>
        <v>0</v>
      </c>
      <c r="C264" s="88">
        <f t="shared" si="57"/>
        <v>50189</v>
      </c>
      <c r="D264" s="37">
        <f t="shared" si="58"/>
        <v>0</v>
      </c>
      <c r="E264" s="37">
        <f t="shared" si="59"/>
        <v>50189</v>
      </c>
      <c r="F264" s="61">
        <f>'[7]РП1кв'!B167</f>
        <v>0</v>
      </c>
      <c r="G264" s="61">
        <f>'[7]РП1кв'!D167</f>
        <v>50189</v>
      </c>
      <c r="H264" s="61">
        <f>'[8]РП1кв'!B167</f>
        <v>0</v>
      </c>
      <c r="I264" s="61">
        <f>'[8]РП1кв'!D167</f>
        <v>0</v>
      </c>
      <c r="J264" s="61">
        <f>'[9]РП1кв'!B167</f>
        <v>0</v>
      </c>
      <c r="K264" s="61">
        <f>'[9]РП1кв'!D167</f>
        <v>0</v>
      </c>
      <c r="L264" s="61">
        <f>'[10]РП1кв'!B167</f>
        <v>0</v>
      </c>
      <c r="M264" s="61">
        <f>'[10]РП1кв'!D167</f>
        <v>0</v>
      </c>
      <c r="N264" s="61">
        <f>'[11]РП1кв'!B167</f>
        <v>0</v>
      </c>
      <c r="O264" s="61">
        <f>'[11]РП1кв'!D167</f>
        <v>0</v>
      </c>
      <c r="P264" s="61">
        <f>'[12]РП1кв'!B167</f>
        <v>0</v>
      </c>
      <c r="Q264" s="61">
        <f>'[12]РП1кв'!D167</f>
        <v>0</v>
      </c>
      <c r="R264" s="61">
        <f>'[14]РП1кв'!B167</f>
        <v>0</v>
      </c>
      <c r="S264" s="61">
        <f>'[14]РП1кв'!D167</f>
        <v>0</v>
      </c>
      <c r="T264" s="61">
        <v>0</v>
      </c>
      <c r="U264" s="61">
        <v>0</v>
      </c>
      <c r="V264" s="61">
        <v>0</v>
      </c>
      <c r="W264" s="61">
        <v>0</v>
      </c>
      <c r="X264" s="79" t="s">
        <v>26</v>
      </c>
      <c r="Y264" s="79">
        <v>0</v>
      </c>
    </row>
    <row r="265" spans="1:25" ht="12.75" customHeight="1">
      <c r="A265" s="26" t="s">
        <v>272</v>
      </c>
      <c r="B265" s="88">
        <f t="shared" si="56"/>
        <v>0</v>
      </c>
      <c r="C265" s="88">
        <f t="shared" si="57"/>
        <v>149499</v>
      </c>
      <c r="D265" s="37">
        <f t="shared" si="58"/>
        <v>0</v>
      </c>
      <c r="E265" s="37">
        <f t="shared" si="59"/>
        <v>149499</v>
      </c>
      <c r="F265" s="61">
        <f>'[7]РП1кв'!B168</f>
        <v>0</v>
      </c>
      <c r="G265" s="61">
        <f>'[7]РП1кв'!D168</f>
        <v>149499</v>
      </c>
      <c r="H265" s="61">
        <f>'[8]РП1кв'!B168</f>
        <v>0</v>
      </c>
      <c r="I265" s="61">
        <f>'[8]РП1кв'!D168</f>
        <v>0</v>
      </c>
      <c r="J265" s="61">
        <f>'[9]РП1кв'!B168</f>
        <v>0</v>
      </c>
      <c r="K265" s="61">
        <f>'[9]РП1кв'!D168</f>
        <v>0</v>
      </c>
      <c r="L265" s="61">
        <f>'[10]РП1кв'!B168</f>
        <v>0</v>
      </c>
      <c r="M265" s="61">
        <f>'[10]РП1кв'!D168</f>
        <v>0</v>
      </c>
      <c r="N265" s="61">
        <f>'[11]РП1кв'!B168</f>
        <v>0</v>
      </c>
      <c r="O265" s="61">
        <f>'[11]РП1кв'!D168</f>
        <v>0</v>
      </c>
      <c r="P265" s="61">
        <f>'[12]РП1кв'!B168</f>
        <v>0</v>
      </c>
      <c r="Q265" s="61">
        <f>'[12]РП1кв'!D168</f>
        <v>0</v>
      </c>
      <c r="R265" s="61">
        <f>'[14]РП1кв'!B168</f>
        <v>0</v>
      </c>
      <c r="S265" s="61">
        <f>'[14]РП1кв'!D168</f>
        <v>0</v>
      </c>
      <c r="T265" s="61">
        <v>0</v>
      </c>
      <c r="U265" s="61">
        <v>0</v>
      </c>
      <c r="V265" s="61">
        <v>0</v>
      </c>
      <c r="W265" s="61">
        <v>0</v>
      </c>
      <c r="X265" s="79" t="s">
        <v>272</v>
      </c>
      <c r="Y265" s="79">
        <v>0</v>
      </c>
    </row>
    <row r="266" spans="1:25" ht="12.75" customHeight="1">
      <c r="A266" s="26" t="s">
        <v>273</v>
      </c>
      <c r="B266" s="88">
        <f t="shared" si="56"/>
        <v>0</v>
      </c>
      <c r="C266" s="88">
        <f t="shared" si="57"/>
        <v>0</v>
      </c>
      <c r="D266" s="37">
        <f t="shared" si="58"/>
        <v>0</v>
      </c>
      <c r="E266" s="37">
        <f t="shared" si="59"/>
        <v>0</v>
      </c>
      <c r="F266" s="61">
        <f>'[7]РП1кв'!B169</f>
        <v>0</v>
      </c>
      <c r="G266" s="61">
        <f>'[7]РП1кв'!D169</f>
        <v>0</v>
      </c>
      <c r="H266" s="61">
        <f>'[8]РП1кв'!B169</f>
        <v>0</v>
      </c>
      <c r="I266" s="61">
        <f>'[8]РП1кв'!D169</f>
        <v>0</v>
      </c>
      <c r="J266" s="61">
        <f>'[9]РП1кв'!B169</f>
        <v>0</v>
      </c>
      <c r="K266" s="61">
        <f>'[9]РП1кв'!D169</f>
        <v>0</v>
      </c>
      <c r="L266" s="61">
        <f>'[10]РП1кв'!B169</f>
        <v>0</v>
      </c>
      <c r="M266" s="61">
        <f>'[10]РП1кв'!D169</f>
        <v>0</v>
      </c>
      <c r="N266" s="61">
        <f>'[11]РП1кв'!B169</f>
        <v>0</v>
      </c>
      <c r="O266" s="61">
        <f>'[11]РП1кв'!D169</f>
        <v>0</v>
      </c>
      <c r="P266" s="61">
        <f>'[12]РП1кв'!B169</f>
        <v>0</v>
      </c>
      <c r="Q266" s="61">
        <f>'[12]РП1кв'!D169</f>
        <v>0</v>
      </c>
      <c r="R266" s="61">
        <f>'[14]РП1кв'!B169</f>
        <v>0</v>
      </c>
      <c r="S266" s="61">
        <f>'[14]РП1кв'!D169</f>
        <v>0</v>
      </c>
      <c r="T266" s="61">
        <v>0</v>
      </c>
      <c r="U266" s="61">
        <v>0</v>
      </c>
      <c r="V266" s="61">
        <v>0</v>
      </c>
      <c r="W266" s="61">
        <v>0</v>
      </c>
      <c r="X266" s="79" t="s">
        <v>273</v>
      </c>
      <c r="Y266" s="79">
        <v>0</v>
      </c>
    </row>
    <row r="267" spans="1:25" ht="12.75" customHeight="1">
      <c r="A267" s="26" t="s">
        <v>274</v>
      </c>
      <c r="B267" s="88">
        <f t="shared" si="56"/>
        <v>0</v>
      </c>
      <c r="C267" s="88">
        <f t="shared" si="57"/>
        <v>0</v>
      </c>
      <c r="D267" s="37">
        <f t="shared" si="58"/>
        <v>0</v>
      </c>
      <c r="E267" s="37">
        <f t="shared" si="59"/>
        <v>0</v>
      </c>
      <c r="F267" s="61">
        <f>'[7]РП1кв'!B170</f>
        <v>0</v>
      </c>
      <c r="G267" s="61">
        <f>'[7]РП1кв'!D170</f>
        <v>0</v>
      </c>
      <c r="H267" s="61">
        <f>'[8]РП1кв'!B170</f>
        <v>0</v>
      </c>
      <c r="I267" s="61">
        <f>'[8]РП1кв'!D170</f>
        <v>0</v>
      </c>
      <c r="J267" s="61">
        <f>'[9]РП1кв'!B170</f>
        <v>0</v>
      </c>
      <c r="K267" s="61">
        <f>'[9]РП1кв'!D170</f>
        <v>0</v>
      </c>
      <c r="L267" s="61">
        <f>'[10]РП1кв'!B170</f>
        <v>0</v>
      </c>
      <c r="M267" s="61">
        <f>'[10]РП1кв'!D170</f>
        <v>0</v>
      </c>
      <c r="N267" s="61">
        <f>'[11]РП1кв'!B170</f>
        <v>0</v>
      </c>
      <c r="O267" s="61">
        <f>'[11]РП1кв'!D170</f>
        <v>0</v>
      </c>
      <c r="P267" s="61">
        <f>'[12]РП1кв'!B170</f>
        <v>0</v>
      </c>
      <c r="Q267" s="61">
        <f>'[12]РП1кв'!D170</f>
        <v>0</v>
      </c>
      <c r="R267" s="61">
        <f>'[14]РП1кв'!B170</f>
        <v>0</v>
      </c>
      <c r="S267" s="61">
        <f>'[14]РП1кв'!D170</f>
        <v>0</v>
      </c>
      <c r="T267" s="61">
        <v>0</v>
      </c>
      <c r="U267" s="61">
        <v>0</v>
      </c>
      <c r="V267" s="61">
        <v>0</v>
      </c>
      <c r="W267" s="61">
        <v>0</v>
      </c>
      <c r="X267" s="79" t="s">
        <v>274</v>
      </c>
      <c r="Y267" s="79">
        <v>0</v>
      </c>
    </row>
    <row r="268" spans="1:25" ht="12.75" customHeight="1">
      <c r="A268" s="26" t="s">
        <v>275</v>
      </c>
      <c r="B268" s="88">
        <f t="shared" si="56"/>
        <v>0</v>
      </c>
      <c r="C268" s="88">
        <f t="shared" si="57"/>
        <v>0</v>
      </c>
      <c r="D268" s="37">
        <f t="shared" si="58"/>
        <v>0</v>
      </c>
      <c r="E268" s="37">
        <f t="shared" si="59"/>
        <v>0</v>
      </c>
      <c r="F268" s="61">
        <f>'[7]РП1кв'!B171</f>
        <v>0</v>
      </c>
      <c r="G268" s="61">
        <f>'[7]РП1кв'!D171</f>
        <v>0</v>
      </c>
      <c r="H268" s="61">
        <f>'[8]РП1кв'!B171</f>
        <v>0</v>
      </c>
      <c r="I268" s="61">
        <f>'[8]РП1кв'!D171</f>
        <v>0</v>
      </c>
      <c r="J268" s="61">
        <f>'[9]РП1кв'!B171</f>
        <v>0</v>
      </c>
      <c r="K268" s="61">
        <f>'[9]РП1кв'!D171</f>
        <v>0</v>
      </c>
      <c r="L268" s="61">
        <f>'[10]РП1кв'!B171</f>
        <v>0</v>
      </c>
      <c r="M268" s="61">
        <f>'[10]РП1кв'!D171</f>
        <v>0</v>
      </c>
      <c r="N268" s="61">
        <f>'[11]РП1кв'!B171</f>
        <v>0</v>
      </c>
      <c r="O268" s="61">
        <f>'[11]РП1кв'!D171</f>
        <v>0</v>
      </c>
      <c r="P268" s="61">
        <f>'[12]РП1кв'!B171</f>
        <v>0</v>
      </c>
      <c r="Q268" s="61">
        <f>'[12]РП1кв'!D171</f>
        <v>0</v>
      </c>
      <c r="R268" s="61">
        <f>'[14]РП1кв'!B171</f>
        <v>0</v>
      </c>
      <c r="S268" s="61">
        <f>'[14]РП1кв'!D171</f>
        <v>0</v>
      </c>
      <c r="T268" s="61">
        <v>0</v>
      </c>
      <c r="U268" s="61">
        <v>0</v>
      </c>
      <c r="V268" s="61">
        <v>0</v>
      </c>
      <c r="W268" s="61">
        <v>0</v>
      </c>
      <c r="X268" s="79" t="s">
        <v>275</v>
      </c>
      <c r="Y268" s="79">
        <v>0</v>
      </c>
    </row>
    <row r="269" spans="1:25" ht="12.75" customHeight="1">
      <c r="A269" s="26" t="s">
        <v>276</v>
      </c>
      <c r="B269" s="88">
        <f t="shared" si="56"/>
        <v>0</v>
      </c>
      <c r="C269" s="88">
        <f t="shared" si="57"/>
        <v>0</v>
      </c>
      <c r="D269" s="37">
        <f t="shared" si="58"/>
        <v>0</v>
      </c>
      <c r="E269" s="37">
        <f t="shared" si="59"/>
        <v>0</v>
      </c>
      <c r="F269" s="61">
        <f>'[7]РП1кв'!B172</f>
        <v>0</v>
      </c>
      <c r="G269" s="61">
        <f>'[7]РП1кв'!D172</f>
        <v>0</v>
      </c>
      <c r="H269" s="61">
        <f>'[8]РП1кв'!B172</f>
        <v>0</v>
      </c>
      <c r="I269" s="61">
        <f>'[8]РП1кв'!D172</f>
        <v>0</v>
      </c>
      <c r="J269" s="61">
        <f>'[9]РП1кв'!B172</f>
        <v>0</v>
      </c>
      <c r="K269" s="61">
        <f>'[9]РП1кв'!D172</f>
        <v>0</v>
      </c>
      <c r="L269" s="61">
        <f>'[10]РП1кв'!B172</f>
        <v>0</v>
      </c>
      <c r="M269" s="61">
        <f>'[10]РП1кв'!D172</f>
        <v>0</v>
      </c>
      <c r="N269" s="61">
        <f>'[11]РП1кв'!B172</f>
        <v>0</v>
      </c>
      <c r="O269" s="61">
        <f>'[11]РП1кв'!D172</f>
        <v>0</v>
      </c>
      <c r="P269" s="61">
        <f>'[12]РП1кв'!B172</f>
        <v>0</v>
      </c>
      <c r="Q269" s="61">
        <f>'[12]РП1кв'!D172</f>
        <v>0</v>
      </c>
      <c r="R269" s="61">
        <f>'[14]РП1кв'!B172</f>
        <v>0</v>
      </c>
      <c r="S269" s="61">
        <f>'[14]РП1кв'!D172</f>
        <v>0</v>
      </c>
      <c r="T269" s="61">
        <v>0</v>
      </c>
      <c r="U269" s="61">
        <v>0</v>
      </c>
      <c r="V269" s="61">
        <v>0</v>
      </c>
      <c r="W269" s="61">
        <v>0</v>
      </c>
      <c r="X269" s="79" t="s">
        <v>276</v>
      </c>
      <c r="Y269" s="79">
        <v>0</v>
      </c>
    </row>
    <row r="270" spans="1:25" ht="12.75" customHeight="1">
      <c r="A270" s="26" t="s">
        <v>277</v>
      </c>
      <c r="B270" s="88">
        <f t="shared" si="56"/>
        <v>0</v>
      </c>
      <c r="C270" s="88">
        <f t="shared" si="57"/>
        <v>199146</v>
      </c>
      <c r="D270" s="37">
        <f t="shared" si="58"/>
        <v>0</v>
      </c>
      <c r="E270" s="37">
        <f t="shared" si="59"/>
        <v>199146</v>
      </c>
      <c r="F270" s="61">
        <f>'[7]РП1кв'!B173</f>
        <v>0</v>
      </c>
      <c r="G270" s="61">
        <f>'[7]РП1кв'!D173</f>
        <v>199100</v>
      </c>
      <c r="H270" s="61">
        <f>'[8]РП1кв'!B173</f>
        <v>0</v>
      </c>
      <c r="I270" s="61">
        <f>'[8]РП1кв'!D173</f>
        <v>0</v>
      </c>
      <c r="J270" s="61">
        <f>'[9]РП1кв'!B173</f>
        <v>0</v>
      </c>
      <c r="K270" s="61">
        <f>'[9]РП1кв'!D173</f>
        <v>15</v>
      </c>
      <c r="L270" s="61">
        <f>'[10]РП1кв'!B173</f>
        <v>0</v>
      </c>
      <c r="M270" s="61">
        <f>'[10]РП1кв'!D173</f>
        <v>31</v>
      </c>
      <c r="N270" s="61">
        <f>'[11]РП1кв'!B173</f>
        <v>0</v>
      </c>
      <c r="O270" s="61">
        <f>'[11]РП1кв'!D173</f>
        <v>0</v>
      </c>
      <c r="P270" s="61">
        <f>'[12]РП1кв'!B173</f>
        <v>0</v>
      </c>
      <c r="Q270" s="61">
        <f>'[12]РП1кв'!D173</f>
        <v>0</v>
      </c>
      <c r="R270" s="61">
        <f>'[14]РП1кв'!B173</f>
        <v>0</v>
      </c>
      <c r="S270" s="61">
        <f>'[14]РП1кв'!D173</f>
        <v>0</v>
      </c>
      <c r="T270" s="61">
        <v>0</v>
      </c>
      <c r="U270" s="61">
        <v>0</v>
      </c>
      <c r="V270" s="61">
        <v>0</v>
      </c>
      <c r="W270" s="61">
        <v>0</v>
      </c>
      <c r="X270" s="79" t="s">
        <v>277</v>
      </c>
      <c r="Y270" s="79">
        <v>0</v>
      </c>
    </row>
    <row r="271" spans="1:25" ht="12.75" customHeight="1" hidden="1">
      <c r="A271" s="26" t="s">
        <v>278</v>
      </c>
      <c r="B271" s="88">
        <f t="shared" si="56"/>
        <v>0</v>
      </c>
      <c r="C271" s="88">
        <f t="shared" si="57"/>
        <v>0</v>
      </c>
      <c r="D271" s="37">
        <f t="shared" si="58"/>
        <v>0</v>
      </c>
      <c r="E271" s="37">
        <f t="shared" si="59"/>
        <v>0</v>
      </c>
      <c r="F271" s="61">
        <f>'[7]РП1кв'!B174</f>
        <v>0</v>
      </c>
      <c r="G271" s="61">
        <f>'[7]РП1кв'!D174</f>
        <v>0</v>
      </c>
      <c r="H271" s="61">
        <f>'[8]РП1кв'!B174</f>
        <v>0</v>
      </c>
      <c r="I271" s="61">
        <f>'[8]РП1кв'!D174</f>
        <v>0</v>
      </c>
      <c r="J271" s="61">
        <f>'[9]РП1кв'!B174</f>
        <v>0</v>
      </c>
      <c r="K271" s="61">
        <f>'[9]РП1кв'!D174</f>
        <v>0</v>
      </c>
      <c r="L271" s="61">
        <f>'[10]РП1кв'!B174</f>
        <v>0</v>
      </c>
      <c r="M271" s="61">
        <f>'[10]РП1кв'!D174</f>
        <v>0</v>
      </c>
      <c r="N271" s="61">
        <f>'[11]РП1кв'!B174</f>
        <v>0</v>
      </c>
      <c r="O271" s="61">
        <f>'[11]РП1кв'!D174</f>
        <v>0</v>
      </c>
      <c r="P271" s="61">
        <f>'[12]РП1кв'!B174</f>
        <v>0</v>
      </c>
      <c r="Q271" s="61">
        <f>'[12]РП1кв'!D174</f>
        <v>0</v>
      </c>
      <c r="R271" s="61">
        <f>'[14]РП1кв'!B174</f>
        <v>0</v>
      </c>
      <c r="S271" s="61">
        <f>'[14]РП1кв'!D174</f>
        <v>0</v>
      </c>
      <c r="T271" s="61">
        <v>0</v>
      </c>
      <c r="U271" s="61">
        <v>0</v>
      </c>
      <c r="V271" s="61">
        <v>0</v>
      </c>
      <c r="W271" s="61">
        <v>0</v>
      </c>
      <c r="X271" s="79" t="s">
        <v>278</v>
      </c>
      <c r="Y271" s="79">
        <v>0</v>
      </c>
    </row>
    <row r="272" spans="1:25" ht="12.75" customHeight="1" hidden="1">
      <c r="A272" s="26" t="s">
        <v>279</v>
      </c>
      <c r="B272" s="88">
        <f t="shared" si="56"/>
        <v>0</v>
      </c>
      <c r="C272" s="88">
        <f t="shared" si="57"/>
        <v>0</v>
      </c>
      <c r="D272" s="37">
        <f t="shared" si="58"/>
        <v>0</v>
      </c>
      <c r="E272" s="37">
        <f t="shared" si="59"/>
        <v>0</v>
      </c>
      <c r="F272" s="61">
        <f>'[7]РП1кв'!B175</f>
        <v>0</v>
      </c>
      <c r="G272" s="61">
        <f>'[7]РП1кв'!D175</f>
        <v>0</v>
      </c>
      <c r="H272" s="61">
        <f>'[8]РП1кв'!B175</f>
        <v>0</v>
      </c>
      <c r="I272" s="61">
        <f>'[8]РП1кв'!D175</f>
        <v>0</v>
      </c>
      <c r="J272" s="61">
        <f>'[9]РП1кв'!B175</f>
        <v>0</v>
      </c>
      <c r="K272" s="61">
        <f>'[9]РП1кв'!D175</f>
        <v>0</v>
      </c>
      <c r="L272" s="61">
        <f>'[10]РП1кв'!B175</f>
        <v>0</v>
      </c>
      <c r="M272" s="61">
        <f>'[10]РП1кв'!D175</f>
        <v>0</v>
      </c>
      <c r="N272" s="61">
        <f>'[11]РП1кв'!B175</f>
        <v>0</v>
      </c>
      <c r="O272" s="61">
        <f>'[11]РП1кв'!D175</f>
        <v>0</v>
      </c>
      <c r="P272" s="61">
        <f>'[12]РП1кв'!B175</f>
        <v>0</v>
      </c>
      <c r="Q272" s="61">
        <f>'[12]РП1кв'!D175</f>
        <v>0</v>
      </c>
      <c r="R272" s="61">
        <f>'[14]РП1кв'!B175</f>
        <v>0</v>
      </c>
      <c r="S272" s="61">
        <f>'[14]РП1кв'!D175</f>
        <v>0</v>
      </c>
      <c r="T272" s="61">
        <v>0</v>
      </c>
      <c r="U272" s="61">
        <v>0</v>
      </c>
      <c r="V272" s="61">
        <v>0</v>
      </c>
      <c r="W272" s="61">
        <v>0</v>
      </c>
      <c r="X272" s="79" t="s">
        <v>279</v>
      </c>
      <c r="Y272" s="79">
        <v>0</v>
      </c>
    </row>
    <row r="273" spans="1:25" ht="12.75" customHeight="1" hidden="1">
      <c r="A273" s="26" t="s">
        <v>280</v>
      </c>
      <c r="B273" s="88">
        <f t="shared" si="56"/>
        <v>0</v>
      </c>
      <c r="C273" s="88">
        <f t="shared" si="57"/>
        <v>0</v>
      </c>
      <c r="D273" s="37">
        <f t="shared" si="58"/>
        <v>0</v>
      </c>
      <c r="E273" s="37">
        <f t="shared" si="59"/>
        <v>0</v>
      </c>
      <c r="F273" s="61">
        <f>'[7]РП1кв'!B176</f>
        <v>0</v>
      </c>
      <c r="G273" s="61">
        <f>'[7]РП1кв'!D176</f>
        <v>0</v>
      </c>
      <c r="H273" s="61">
        <f>'[8]РП1кв'!B176</f>
        <v>0</v>
      </c>
      <c r="I273" s="61">
        <f>'[8]РП1кв'!D176</f>
        <v>0</v>
      </c>
      <c r="J273" s="61">
        <f>'[9]РП1кв'!B176</f>
        <v>0</v>
      </c>
      <c r="K273" s="61">
        <f>'[9]РП1кв'!D176</f>
        <v>0</v>
      </c>
      <c r="L273" s="61">
        <f>'[10]РП1кв'!B176</f>
        <v>0</v>
      </c>
      <c r="M273" s="61">
        <f>'[10]РП1кв'!D176</f>
        <v>0</v>
      </c>
      <c r="N273" s="61">
        <f>'[11]РП1кв'!B176</f>
        <v>0</v>
      </c>
      <c r="O273" s="61">
        <f>'[11]РП1кв'!D176</f>
        <v>0</v>
      </c>
      <c r="P273" s="61">
        <f>'[12]РП1кв'!B176</f>
        <v>0</v>
      </c>
      <c r="Q273" s="61">
        <f>'[12]РП1кв'!D176</f>
        <v>0</v>
      </c>
      <c r="R273" s="61">
        <f>'[14]РП1кв'!B176</f>
        <v>0</v>
      </c>
      <c r="S273" s="61">
        <f>'[14]РП1кв'!D176</f>
        <v>0</v>
      </c>
      <c r="T273" s="61">
        <v>0</v>
      </c>
      <c r="U273" s="61">
        <v>0</v>
      </c>
      <c r="V273" s="61">
        <v>0</v>
      </c>
      <c r="W273" s="61">
        <v>0</v>
      </c>
      <c r="X273" s="79" t="s">
        <v>280</v>
      </c>
      <c r="Y273" s="79">
        <v>0</v>
      </c>
    </row>
    <row r="274" spans="1:25" ht="12.75" customHeight="1">
      <c r="A274" s="31" t="s">
        <v>281</v>
      </c>
      <c r="B274" s="88">
        <f t="shared" si="56"/>
        <v>2898</v>
      </c>
      <c r="C274" s="88">
        <f t="shared" si="57"/>
        <v>207703</v>
      </c>
      <c r="D274" s="37">
        <f t="shared" si="58"/>
        <v>2898</v>
      </c>
      <c r="E274" s="37">
        <f t="shared" si="59"/>
        <v>207703</v>
      </c>
      <c r="F274" s="48">
        <f>SUM(F275:F281)</f>
        <v>2898</v>
      </c>
      <c r="G274" s="48">
        <f>SUM(G275:G281)</f>
        <v>207703</v>
      </c>
      <c r="H274" s="48">
        <f aca="true" t="shared" si="62" ref="H274:W274">SUM(H275:H281)</f>
        <v>0</v>
      </c>
      <c r="I274" s="48">
        <f t="shared" si="62"/>
        <v>0</v>
      </c>
      <c r="J274" s="48">
        <f t="shared" si="62"/>
        <v>0</v>
      </c>
      <c r="K274" s="48">
        <f t="shared" si="62"/>
        <v>0</v>
      </c>
      <c r="L274" s="48">
        <f t="shared" si="62"/>
        <v>0</v>
      </c>
      <c r="M274" s="48">
        <f t="shared" si="62"/>
        <v>0</v>
      </c>
      <c r="N274" s="48">
        <f t="shared" si="62"/>
        <v>0</v>
      </c>
      <c r="O274" s="48">
        <f t="shared" si="62"/>
        <v>0</v>
      </c>
      <c r="P274" s="48">
        <f t="shared" si="62"/>
        <v>0</v>
      </c>
      <c r="Q274" s="48">
        <f t="shared" si="62"/>
        <v>0</v>
      </c>
      <c r="R274" s="48">
        <f t="shared" si="62"/>
        <v>0</v>
      </c>
      <c r="S274" s="48">
        <f t="shared" si="62"/>
        <v>0</v>
      </c>
      <c r="T274" s="48">
        <f t="shared" si="62"/>
        <v>0</v>
      </c>
      <c r="U274" s="48">
        <f t="shared" si="62"/>
        <v>0</v>
      </c>
      <c r="V274" s="48">
        <f t="shared" si="62"/>
        <v>0</v>
      </c>
      <c r="W274" s="48">
        <f t="shared" si="62"/>
        <v>0</v>
      </c>
      <c r="X274" s="79" t="s">
        <v>281</v>
      </c>
      <c r="Y274" s="79">
        <v>0</v>
      </c>
    </row>
    <row r="275" spans="1:25" ht="12.75" customHeight="1">
      <c r="A275" s="29" t="s">
        <v>20</v>
      </c>
      <c r="B275" s="88">
        <f t="shared" si="56"/>
        <v>0</v>
      </c>
      <c r="C275" s="88">
        <f t="shared" si="57"/>
        <v>0</v>
      </c>
      <c r="D275" s="37">
        <f t="shared" si="58"/>
        <v>0</v>
      </c>
      <c r="E275" s="37">
        <f t="shared" si="59"/>
        <v>0</v>
      </c>
      <c r="F275" s="61">
        <f>'[7]РП1кв'!B178</f>
        <v>0</v>
      </c>
      <c r="G275" s="61">
        <f>'[7]РП1кв'!D178</f>
        <v>0</v>
      </c>
      <c r="H275" s="61">
        <f>'[8]РП1кв'!B178</f>
        <v>0</v>
      </c>
      <c r="I275" s="61">
        <f>'[8]РП1кв'!D178</f>
        <v>0</v>
      </c>
      <c r="J275" s="61">
        <f>'[9]РП1кв'!B178</f>
        <v>0</v>
      </c>
      <c r="K275" s="61">
        <f>'[9]РП1кв'!D178</f>
        <v>0</v>
      </c>
      <c r="L275" s="61">
        <f>'[10]РП1кв'!B178</f>
        <v>0</v>
      </c>
      <c r="M275" s="61">
        <f>'[10]РП1кв'!D178</f>
        <v>0</v>
      </c>
      <c r="N275" s="61">
        <f>'[11]РП1кв'!B178</f>
        <v>0</v>
      </c>
      <c r="O275" s="61">
        <f>'[11]РП1кв'!D178</f>
        <v>0</v>
      </c>
      <c r="P275" s="61">
        <f>'[12]РП1кв'!B178</f>
        <v>0</v>
      </c>
      <c r="Q275" s="61">
        <f>'[12]РП1кв'!D178</f>
        <v>0</v>
      </c>
      <c r="R275" s="61">
        <f>'[14]РП1кв'!B178</f>
        <v>0</v>
      </c>
      <c r="S275" s="61">
        <f>'[14]РП1кв'!D178</f>
        <v>0</v>
      </c>
      <c r="T275" s="61">
        <v>0</v>
      </c>
      <c r="U275" s="61">
        <v>0</v>
      </c>
      <c r="V275" s="61">
        <v>0</v>
      </c>
      <c r="W275" s="61">
        <v>0</v>
      </c>
      <c r="X275" s="79" t="s">
        <v>20</v>
      </c>
      <c r="Y275" s="79">
        <v>0</v>
      </c>
    </row>
    <row r="276" spans="1:25" ht="12.75" customHeight="1">
      <c r="A276" s="29" t="s">
        <v>21</v>
      </c>
      <c r="B276" s="88">
        <f t="shared" si="56"/>
        <v>0</v>
      </c>
      <c r="C276" s="88">
        <f t="shared" si="57"/>
        <v>0</v>
      </c>
      <c r="D276" s="37">
        <f t="shared" si="58"/>
        <v>0</v>
      </c>
      <c r="E276" s="37">
        <f t="shared" si="59"/>
        <v>0</v>
      </c>
      <c r="F276" s="61">
        <f>'[7]РП1кв'!B179</f>
        <v>0</v>
      </c>
      <c r="G276" s="61">
        <f>'[7]РП1кв'!D179</f>
        <v>0</v>
      </c>
      <c r="H276" s="61">
        <f>'[8]РП1кв'!B179</f>
        <v>0</v>
      </c>
      <c r="I276" s="61">
        <f>'[8]РП1кв'!D179</f>
        <v>0</v>
      </c>
      <c r="J276" s="61">
        <f>'[9]РП1кв'!B179</f>
        <v>0</v>
      </c>
      <c r="K276" s="61">
        <f>'[9]РП1кв'!D179</f>
        <v>0</v>
      </c>
      <c r="L276" s="61">
        <f>'[10]РП1кв'!B179</f>
        <v>0</v>
      </c>
      <c r="M276" s="61">
        <f>'[10]РП1кв'!D179</f>
        <v>0</v>
      </c>
      <c r="N276" s="61">
        <f>'[11]РП1кв'!B179</f>
        <v>0</v>
      </c>
      <c r="O276" s="61">
        <f>'[11]РП1кв'!D179</f>
        <v>0</v>
      </c>
      <c r="P276" s="61">
        <f>'[12]РП1кв'!B179</f>
        <v>0</v>
      </c>
      <c r="Q276" s="61">
        <f>'[12]РП1кв'!D179</f>
        <v>0</v>
      </c>
      <c r="R276" s="61">
        <f>'[14]РП1кв'!B179</f>
        <v>0</v>
      </c>
      <c r="S276" s="61">
        <f>'[14]РП1кв'!D179</f>
        <v>0</v>
      </c>
      <c r="T276" s="61">
        <v>0</v>
      </c>
      <c r="U276" s="61">
        <v>0</v>
      </c>
      <c r="V276" s="61">
        <v>0</v>
      </c>
      <c r="W276" s="61">
        <v>0</v>
      </c>
      <c r="X276" s="79" t="s">
        <v>21</v>
      </c>
      <c r="Y276" s="79">
        <v>0</v>
      </c>
    </row>
    <row r="277" spans="1:25" ht="12.75" customHeight="1">
      <c r="A277" s="29" t="s">
        <v>22</v>
      </c>
      <c r="B277" s="88">
        <f t="shared" si="56"/>
        <v>0</v>
      </c>
      <c r="C277" s="88">
        <f t="shared" si="57"/>
        <v>0</v>
      </c>
      <c r="D277" s="37">
        <f t="shared" si="58"/>
        <v>0</v>
      </c>
      <c r="E277" s="37">
        <f t="shared" si="59"/>
        <v>0</v>
      </c>
      <c r="F277" s="61">
        <f>'[7]РП1кв'!B180</f>
        <v>0</v>
      </c>
      <c r="G277" s="61">
        <f>'[7]РП1кв'!D180</f>
        <v>0</v>
      </c>
      <c r="H277" s="61">
        <f>'[8]РП1кв'!B180</f>
        <v>0</v>
      </c>
      <c r="I277" s="61">
        <f>'[8]РП1кв'!D180</f>
        <v>0</v>
      </c>
      <c r="J277" s="61">
        <f>'[9]РП1кв'!B180</f>
        <v>0</v>
      </c>
      <c r="K277" s="61">
        <f>'[9]РП1кв'!D180</f>
        <v>0</v>
      </c>
      <c r="L277" s="61">
        <f>'[10]РП1кв'!B180</f>
        <v>0</v>
      </c>
      <c r="M277" s="61">
        <f>'[10]РП1кв'!D180</f>
        <v>0</v>
      </c>
      <c r="N277" s="61">
        <f>'[11]РП1кв'!B180</f>
        <v>0</v>
      </c>
      <c r="O277" s="61">
        <f>'[11]РП1кв'!D180</f>
        <v>0</v>
      </c>
      <c r="P277" s="61">
        <f>'[12]РП1кв'!B180</f>
        <v>0</v>
      </c>
      <c r="Q277" s="61">
        <f>'[12]РП1кв'!D180</f>
        <v>0</v>
      </c>
      <c r="R277" s="61">
        <f>'[14]РП1кв'!B180</f>
        <v>0</v>
      </c>
      <c r="S277" s="61">
        <f>'[14]РП1кв'!D180</f>
        <v>0</v>
      </c>
      <c r="T277" s="61">
        <v>0</v>
      </c>
      <c r="U277" s="61">
        <v>0</v>
      </c>
      <c r="V277" s="61">
        <v>0</v>
      </c>
      <c r="W277" s="61">
        <v>0</v>
      </c>
      <c r="X277" s="79" t="s">
        <v>22</v>
      </c>
      <c r="Y277" s="79">
        <v>0</v>
      </c>
    </row>
    <row r="278" spans="1:25" ht="12.75" customHeight="1">
      <c r="A278" s="27" t="s">
        <v>23</v>
      </c>
      <c r="B278" s="88">
        <f t="shared" si="56"/>
        <v>2898</v>
      </c>
      <c r="C278" s="88">
        <f t="shared" si="57"/>
        <v>2334</v>
      </c>
      <c r="D278" s="37">
        <f t="shared" si="58"/>
        <v>2898</v>
      </c>
      <c r="E278" s="37">
        <f t="shared" si="59"/>
        <v>2334</v>
      </c>
      <c r="F278" s="61">
        <f>'[7]РП1кв'!B181</f>
        <v>2898</v>
      </c>
      <c r="G278" s="61">
        <f>'[7]РП1кв'!D181</f>
        <v>2334</v>
      </c>
      <c r="H278" s="61">
        <f>'[8]РП1кв'!B181</f>
        <v>0</v>
      </c>
      <c r="I278" s="61">
        <f>'[8]РП1кв'!D181</f>
        <v>0</v>
      </c>
      <c r="J278" s="61">
        <f>'[9]РП1кв'!B181</f>
        <v>0</v>
      </c>
      <c r="K278" s="61">
        <f>'[9]РП1кв'!D181</f>
        <v>0</v>
      </c>
      <c r="L278" s="61">
        <f>'[10]РП1кв'!B181</f>
        <v>0</v>
      </c>
      <c r="M278" s="61">
        <f>'[10]РП1кв'!D181</f>
        <v>0</v>
      </c>
      <c r="N278" s="61">
        <f>'[11]РП1кв'!B181</f>
        <v>0</v>
      </c>
      <c r="O278" s="61">
        <f>'[11]РП1кв'!D181</f>
        <v>0</v>
      </c>
      <c r="P278" s="61">
        <f>'[12]РП1кв'!B181</f>
        <v>0</v>
      </c>
      <c r="Q278" s="61">
        <f>'[12]РП1кв'!D181</f>
        <v>0</v>
      </c>
      <c r="R278" s="61">
        <f>'[14]РП1кв'!B181</f>
        <v>0</v>
      </c>
      <c r="S278" s="61">
        <f>'[14]РП1кв'!D181</f>
        <v>0</v>
      </c>
      <c r="T278" s="61">
        <v>0</v>
      </c>
      <c r="U278" s="61">
        <v>0</v>
      </c>
      <c r="V278" s="61">
        <v>0</v>
      </c>
      <c r="W278" s="61">
        <v>0</v>
      </c>
      <c r="X278" s="79" t="s">
        <v>23</v>
      </c>
      <c r="Y278" s="79">
        <v>0</v>
      </c>
    </row>
    <row r="279" spans="1:25" ht="12.75" customHeight="1">
      <c r="A279" s="29" t="s">
        <v>24</v>
      </c>
      <c r="B279" s="88">
        <f t="shared" si="56"/>
        <v>0</v>
      </c>
      <c r="C279" s="88">
        <f t="shared" si="57"/>
        <v>0</v>
      </c>
      <c r="D279" s="37">
        <f t="shared" si="58"/>
        <v>0</v>
      </c>
      <c r="E279" s="37">
        <f t="shared" si="59"/>
        <v>0</v>
      </c>
      <c r="F279" s="61">
        <f>'[7]РП1кв'!B182</f>
        <v>0</v>
      </c>
      <c r="G279" s="61">
        <f>'[7]РП1кв'!D182</f>
        <v>0</v>
      </c>
      <c r="H279" s="61">
        <f>'[8]РП1кв'!B182</f>
        <v>0</v>
      </c>
      <c r="I279" s="61">
        <f>'[8]РП1кв'!D182</f>
        <v>0</v>
      </c>
      <c r="J279" s="61">
        <f>'[9]РП1кв'!B182</f>
        <v>0</v>
      </c>
      <c r="K279" s="61">
        <f>'[9]РП1кв'!D182</f>
        <v>0</v>
      </c>
      <c r="L279" s="61">
        <f>'[10]РП1кв'!B182</f>
        <v>0</v>
      </c>
      <c r="M279" s="61">
        <f>'[10]РП1кв'!D182</f>
        <v>0</v>
      </c>
      <c r="N279" s="61">
        <f>'[11]РП1кв'!B182</f>
        <v>0</v>
      </c>
      <c r="O279" s="61">
        <f>'[11]РП1кв'!D182</f>
        <v>0</v>
      </c>
      <c r="P279" s="61">
        <f>'[12]РП1кв'!B182</f>
        <v>0</v>
      </c>
      <c r="Q279" s="61">
        <f>'[12]РП1кв'!D182</f>
        <v>0</v>
      </c>
      <c r="R279" s="61">
        <f>'[14]РП1кв'!B182</f>
        <v>0</v>
      </c>
      <c r="S279" s="61">
        <f>'[14]РП1кв'!D182</f>
        <v>0</v>
      </c>
      <c r="T279" s="61">
        <v>0</v>
      </c>
      <c r="U279" s="61">
        <v>0</v>
      </c>
      <c r="V279" s="61">
        <v>0</v>
      </c>
      <c r="W279" s="61">
        <v>0</v>
      </c>
      <c r="X279" s="79" t="s">
        <v>24</v>
      </c>
      <c r="Y279" s="79">
        <v>0</v>
      </c>
    </row>
    <row r="280" spans="1:25" ht="12.75" customHeight="1">
      <c r="A280" s="29" t="s">
        <v>25</v>
      </c>
      <c r="B280" s="94">
        <f t="shared" si="56"/>
        <v>0</v>
      </c>
      <c r="C280" s="94">
        <f t="shared" si="57"/>
        <v>205369</v>
      </c>
      <c r="D280" s="37">
        <f t="shared" si="58"/>
        <v>0</v>
      </c>
      <c r="E280" s="37">
        <f t="shared" si="59"/>
        <v>205369</v>
      </c>
      <c r="F280" s="61">
        <f>'[7]РП1кв'!B183</f>
        <v>0</v>
      </c>
      <c r="G280" s="61">
        <f>'[7]РП1кв'!D183</f>
        <v>205369</v>
      </c>
      <c r="H280" s="61">
        <f>'[8]РП1кв'!B183</f>
        <v>0</v>
      </c>
      <c r="I280" s="61">
        <f>'[8]РП1кв'!D183</f>
        <v>0</v>
      </c>
      <c r="J280" s="61">
        <f>'[9]РП1кв'!B183</f>
        <v>0</v>
      </c>
      <c r="K280" s="61">
        <f>'[9]РП1кв'!D183</f>
        <v>0</v>
      </c>
      <c r="L280" s="61">
        <f>'[10]РП1кв'!B183</f>
        <v>0</v>
      </c>
      <c r="M280" s="61">
        <f>'[10]РП1кв'!D183</f>
        <v>0</v>
      </c>
      <c r="N280" s="61">
        <f>'[11]РП1кв'!B183</f>
        <v>0</v>
      </c>
      <c r="O280" s="61">
        <f>'[11]РП1кв'!D183</f>
        <v>0</v>
      </c>
      <c r="P280" s="61">
        <f>'[12]РП1кв'!B183</f>
        <v>0</v>
      </c>
      <c r="Q280" s="61">
        <f>'[12]РП1кв'!D183</f>
        <v>0</v>
      </c>
      <c r="R280" s="61">
        <f>'[14]РП1кв'!B183</f>
        <v>0</v>
      </c>
      <c r="S280" s="61">
        <f>'[14]РП1кв'!D183</f>
        <v>0</v>
      </c>
      <c r="T280" s="61">
        <v>0</v>
      </c>
      <c r="U280" s="61">
        <v>0</v>
      </c>
      <c r="V280" s="61">
        <v>0</v>
      </c>
      <c r="W280" s="61">
        <v>0</v>
      </c>
      <c r="X280" s="79" t="s">
        <v>25</v>
      </c>
      <c r="Y280" s="79">
        <v>0</v>
      </c>
    </row>
    <row r="281" spans="1:25" ht="12.75" customHeight="1">
      <c r="A281" s="29" t="s">
        <v>285</v>
      </c>
      <c r="B281" s="88"/>
      <c r="C281" s="88"/>
      <c r="D281" s="8"/>
      <c r="E281" s="8"/>
      <c r="F281" s="61">
        <f>'[7]РП1кв'!B184</f>
        <v>0</v>
      </c>
      <c r="G281" s="61">
        <f>'[7]РП1кв'!D184</f>
        <v>0</v>
      </c>
      <c r="H281" s="61">
        <f>'[8]РП1кв'!B184</f>
        <v>0</v>
      </c>
      <c r="I281" s="61">
        <f>'[8]РП1кв'!D184</f>
        <v>0</v>
      </c>
      <c r="J281" s="61">
        <f>'[9]РП1кв'!B184</f>
        <v>0</v>
      </c>
      <c r="K281" s="61">
        <f>'[9]РП1кв'!D184</f>
        <v>0</v>
      </c>
      <c r="L281" s="61">
        <f>'[10]РП1кв'!B184</f>
        <v>0</v>
      </c>
      <c r="M281" s="61">
        <f>'[10]РП1кв'!D184</f>
        <v>0</v>
      </c>
      <c r="N281" s="61">
        <f>'[11]РП1кв'!B184</f>
        <v>0</v>
      </c>
      <c r="O281" s="61">
        <f>'[11]РП1кв'!D184</f>
        <v>0</v>
      </c>
      <c r="P281" s="61">
        <f>'[12]РП1кв'!B184</f>
        <v>0</v>
      </c>
      <c r="Q281" s="61">
        <f>'[12]РП1кв'!D184</f>
        <v>0</v>
      </c>
      <c r="R281" s="61">
        <f>'[14]РП1кв'!B184</f>
        <v>0</v>
      </c>
      <c r="S281" s="61">
        <f>'[14]РП1кв'!D184</f>
        <v>0</v>
      </c>
      <c r="T281" s="61">
        <v>0</v>
      </c>
      <c r="U281" s="61">
        <v>0</v>
      </c>
      <c r="V281" s="61">
        <v>0</v>
      </c>
      <c r="W281" s="61">
        <v>0</v>
      </c>
      <c r="X281" s="79" t="s">
        <v>285</v>
      </c>
      <c r="Y281" s="79">
        <v>0</v>
      </c>
    </row>
    <row r="282" spans="1:24" ht="12.75" customHeight="1">
      <c r="A282" s="32" t="s">
        <v>6</v>
      </c>
      <c r="B282" s="95">
        <f aca="true" t="shared" si="63" ref="B282:B287">F282+H282+J282+L282+N282+P282+R282+T282+V282</f>
        <v>0</v>
      </c>
      <c r="C282" s="94">
        <f aca="true" t="shared" si="64" ref="C282:C293">G282+I282+K282+M282+O282+Q282+S282+U282+W282</f>
        <v>2311459</v>
      </c>
      <c r="D282" s="37">
        <f aca="true" t="shared" si="65" ref="D282:D293">B282-P282</f>
        <v>0</v>
      </c>
      <c r="E282" s="37">
        <f aca="true" t="shared" si="66" ref="E282:E294">C282-Q282</f>
        <v>2311459</v>
      </c>
      <c r="F282" s="56">
        <v>0</v>
      </c>
      <c r="G282" s="63">
        <v>2311459</v>
      </c>
      <c r="H282" s="56">
        <v>0</v>
      </c>
      <c r="I282" s="56">
        <v>0</v>
      </c>
      <c r="J282" s="56">
        <v>0</v>
      </c>
      <c r="K282" s="56">
        <v>0</v>
      </c>
      <c r="L282" s="56">
        <v>0</v>
      </c>
      <c r="M282" s="56">
        <v>0</v>
      </c>
      <c r="N282" s="56">
        <v>0</v>
      </c>
      <c r="O282" s="56">
        <v>0</v>
      </c>
      <c r="P282" s="56">
        <v>0</v>
      </c>
      <c r="Q282" s="56"/>
      <c r="R282" s="56">
        <v>0</v>
      </c>
      <c r="S282" s="56">
        <v>0</v>
      </c>
      <c r="T282" s="63">
        <v>0</v>
      </c>
      <c r="U282" s="56">
        <v>0</v>
      </c>
      <c r="V282" s="56">
        <v>0</v>
      </c>
      <c r="W282" s="56">
        <v>0</v>
      </c>
      <c r="X282" s="11"/>
    </row>
    <row r="283" spans="1:24" ht="12.75" customHeight="1">
      <c r="A283" s="32" t="s">
        <v>2</v>
      </c>
      <c r="B283" s="94">
        <f t="shared" si="63"/>
        <v>-61491150</v>
      </c>
      <c r="C283" s="94">
        <f t="shared" si="64"/>
        <v>-31370868</v>
      </c>
      <c r="D283" s="37">
        <f t="shared" si="65"/>
        <v>-61491150</v>
      </c>
      <c r="E283" s="37">
        <f t="shared" si="66"/>
        <v>-31370868</v>
      </c>
      <c r="F283" s="37">
        <f>F284+F285</f>
        <v>-61491150</v>
      </c>
      <c r="G283" s="37">
        <f aca="true" t="shared" si="67" ref="G283:W283">G284+G285+G286+G287</f>
        <v>-31370868</v>
      </c>
      <c r="H283" s="37">
        <f t="shared" si="67"/>
        <v>0</v>
      </c>
      <c r="I283" s="37">
        <f t="shared" si="67"/>
        <v>0</v>
      </c>
      <c r="J283" s="37">
        <f t="shared" si="67"/>
        <v>0</v>
      </c>
      <c r="K283" s="37">
        <f t="shared" si="67"/>
        <v>0</v>
      </c>
      <c r="L283" s="37">
        <f t="shared" si="67"/>
        <v>0</v>
      </c>
      <c r="M283" s="37">
        <f t="shared" si="67"/>
        <v>0</v>
      </c>
      <c r="N283" s="37">
        <f t="shared" si="67"/>
        <v>0</v>
      </c>
      <c r="O283" s="37">
        <f t="shared" si="67"/>
        <v>0</v>
      </c>
      <c r="P283" s="37">
        <f t="shared" si="67"/>
        <v>0</v>
      </c>
      <c r="Q283" s="37">
        <f>Q284+Q285+Q286+Q287</f>
        <v>0</v>
      </c>
      <c r="R283" s="37">
        <f t="shared" si="67"/>
        <v>0</v>
      </c>
      <c r="S283" s="37">
        <f t="shared" si="67"/>
        <v>0</v>
      </c>
      <c r="T283" s="37">
        <f t="shared" si="67"/>
        <v>0</v>
      </c>
      <c r="U283" s="37">
        <f t="shared" si="67"/>
        <v>0</v>
      </c>
      <c r="V283" s="37">
        <f t="shared" si="67"/>
        <v>0</v>
      </c>
      <c r="W283" s="37">
        <f t="shared" si="67"/>
        <v>0</v>
      </c>
      <c r="X283" s="11"/>
    </row>
    <row r="284" spans="1:24" ht="12.75" customHeight="1">
      <c r="A284" s="33" t="s">
        <v>30</v>
      </c>
      <c r="B284" s="94">
        <f t="shared" si="63"/>
        <v>-61491150</v>
      </c>
      <c r="C284" s="94">
        <f t="shared" si="64"/>
        <v>-11814233</v>
      </c>
      <c r="D284" s="37">
        <f t="shared" si="65"/>
        <v>-61491150</v>
      </c>
      <c r="E284" s="37">
        <f t="shared" si="66"/>
        <v>-11814233</v>
      </c>
      <c r="F284" s="56">
        <v>-61491150</v>
      </c>
      <c r="G284" s="56">
        <v>-11814233</v>
      </c>
      <c r="H284" s="56">
        <v>0</v>
      </c>
      <c r="I284" s="56">
        <v>0</v>
      </c>
      <c r="J284" s="56">
        <v>0</v>
      </c>
      <c r="K284" s="56">
        <v>0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  <c r="Q284" s="56"/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6">
        <v>0</v>
      </c>
      <c r="X284" s="11"/>
    </row>
    <row r="285" spans="1:24" ht="12.75" customHeight="1">
      <c r="A285" s="33" t="s">
        <v>31</v>
      </c>
      <c r="B285" s="94">
        <f t="shared" si="63"/>
        <v>0</v>
      </c>
      <c r="C285" s="94">
        <f t="shared" si="64"/>
        <v>-19556635</v>
      </c>
      <c r="D285" s="37">
        <f t="shared" si="65"/>
        <v>0</v>
      </c>
      <c r="E285" s="37">
        <f t="shared" si="66"/>
        <v>-19556635</v>
      </c>
      <c r="F285" s="56">
        <v>0</v>
      </c>
      <c r="G285" s="56">
        <v>-19556635</v>
      </c>
      <c r="H285" s="56">
        <v>0</v>
      </c>
      <c r="I285" s="56">
        <v>0</v>
      </c>
      <c r="J285" s="56">
        <v>0</v>
      </c>
      <c r="K285" s="56">
        <v>0</v>
      </c>
      <c r="L285" s="56">
        <v>0</v>
      </c>
      <c r="M285" s="56">
        <v>0</v>
      </c>
      <c r="N285" s="56">
        <v>0</v>
      </c>
      <c r="O285" s="56">
        <v>0</v>
      </c>
      <c r="P285" s="56">
        <v>0</v>
      </c>
      <c r="Q285" s="56">
        <v>0</v>
      </c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6">
        <v>0</v>
      </c>
      <c r="X285" s="6"/>
    </row>
    <row r="286" spans="1:24" ht="12.75" customHeight="1">
      <c r="A286" s="33" t="s">
        <v>32</v>
      </c>
      <c r="B286" s="94">
        <f t="shared" si="63"/>
        <v>0</v>
      </c>
      <c r="C286" s="94">
        <f t="shared" si="64"/>
        <v>0</v>
      </c>
      <c r="D286" s="37">
        <f t="shared" si="65"/>
        <v>0</v>
      </c>
      <c r="E286" s="37">
        <f t="shared" si="66"/>
        <v>0</v>
      </c>
      <c r="F286" s="56">
        <v>0</v>
      </c>
      <c r="G286" s="56"/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0</v>
      </c>
      <c r="P286" s="56">
        <v>0</v>
      </c>
      <c r="Q286" s="56"/>
      <c r="R286" s="56">
        <v>0</v>
      </c>
      <c r="S286" s="56">
        <v>0</v>
      </c>
      <c r="T286" s="56">
        <v>0</v>
      </c>
      <c r="U286" s="56">
        <v>0</v>
      </c>
      <c r="V286" s="56">
        <v>0</v>
      </c>
      <c r="W286" s="56">
        <v>0</v>
      </c>
      <c r="X286" s="6"/>
    </row>
    <row r="287" spans="1:24" ht="12.75" customHeight="1">
      <c r="A287" s="33" t="s">
        <v>3</v>
      </c>
      <c r="B287" s="94">
        <f t="shared" si="63"/>
        <v>0</v>
      </c>
      <c r="C287" s="94">
        <f t="shared" si="64"/>
        <v>0</v>
      </c>
      <c r="D287" s="37">
        <f t="shared" si="65"/>
        <v>0</v>
      </c>
      <c r="E287" s="37">
        <f t="shared" si="66"/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  <c r="Q287" s="56">
        <v>0</v>
      </c>
      <c r="R287" s="56">
        <v>0</v>
      </c>
      <c r="S287" s="56">
        <v>0</v>
      </c>
      <c r="T287" s="56">
        <v>0</v>
      </c>
      <c r="U287" s="56">
        <v>0</v>
      </c>
      <c r="V287" s="56">
        <v>0</v>
      </c>
      <c r="W287" s="56">
        <v>0</v>
      </c>
      <c r="X287" s="6"/>
    </row>
    <row r="288" spans="1:24" ht="12.75" customHeight="1">
      <c r="A288" s="34" t="s">
        <v>7</v>
      </c>
      <c r="B288" s="95">
        <f>F288+H288+J288+L288+N288+P288+R288+T288+V288</f>
        <v>-4368220.304999992</v>
      </c>
      <c r="C288" s="95">
        <f>G288+I288+K288+M288+O288+Q288+S288+U288+W288</f>
        <v>-20370272</v>
      </c>
      <c r="D288" s="37">
        <f>B288-P288</f>
        <v>-4368220.304999992</v>
      </c>
      <c r="E288" s="37">
        <f>C288-Q288</f>
        <v>-20370272</v>
      </c>
      <c r="F288" s="37">
        <f>F103-F105+F282+F283-1</f>
        <v>-5482591.804999992</v>
      </c>
      <c r="G288" s="37">
        <f aca="true" t="shared" si="68" ref="G288:W288">G103-G105+G282+G283</f>
        <v>-21182918</v>
      </c>
      <c r="H288" s="37">
        <f t="shared" si="68"/>
        <v>1006139</v>
      </c>
      <c r="I288" s="37">
        <f t="shared" si="68"/>
        <v>48440</v>
      </c>
      <c r="J288" s="37">
        <f t="shared" si="68"/>
        <v>-267193</v>
      </c>
      <c r="K288" s="37">
        <f t="shared" si="68"/>
        <v>307883</v>
      </c>
      <c r="L288" s="37">
        <f t="shared" si="68"/>
        <v>210233</v>
      </c>
      <c r="M288" s="37">
        <f t="shared" si="68"/>
        <v>186518</v>
      </c>
      <c r="N288" s="37">
        <f t="shared" si="68"/>
        <v>0</v>
      </c>
      <c r="O288" s="37">
        <f t="shared" si="68"/>
        <v>20301</v>
      </c>
      <c r="P288" s="37">
        <f t="shared" si="68"/>
        <v>0</v>
      </c>
      <c r="Q288" s="37">
        <f t="shared" si="68"/>
        <v>0</v>
      </c>
      <c r="R288" s="37">
        <f t="shared" si="68"/>
        <v>165192.5</v>
      </c>
      <c r="S288" s="37">
        <f t="shared" si="68"/>
        <v>249504</v>
      </c>
      <c r="T288" s="37">
        <f t="shared" si="68"/>
        <v>0</v>
      </c>
      <c r="U288" s="37">
        <f t="shared" si="68"/>
        <v>0</v>
      </c>
      <c r="V288" s="37">
        <f t="shared" si="68"/>
        <v>0</v>
      </c>
      <c r="W288" s="37">
        <f t="shared" si="68"/>
        <v>0</v>
      </c>
      <c r="X288" s="6"/>
    </row>
    <row r="289" spans="1:24" ht="12.75" customHeight="1">
      <c r="A289" s="34" t="s">
        <v>294</v>
      </c>
      <c r="B289" s="95">
        <f>F289+H289+J289+L289+N289+P289+R289+T289+V289</f>
        <v>-4368220.304999992</v>
      </c>
      <c r="C289" s="95"/>
      <c r="D289" s="37">
        <f>B289</f>
        <v>-4368220.304999992</v>
      </c>
      <c r="E289" s="37"/>
      <c r="F289" s="37">
        <f>F288</f>
        <v>-5482591.804999992</v>
      </c>
      <c r="G289" s="37"/>
      <c r="H289" s="37">
        <f>H288</f>
        <v>1006139</v>
      </c>
      <c r="I289" s="37"/>
      <c r="J289" s="37">
        <f>J288</f>
        <v>-267193</v>
      </c>
      <c r="K289" s="37"/>
      <c r="L289" s="37">
        <f>L288</f>
        <v>210233</v>
      </c>
      <c r="M289" s="37"/>
      <c r="N289" s="37"/>
      <c r="O289" s="37"/>
      <c r="P289" s="37"/>
      <c r="Q289" s="37"/>
      <c r="R289" s="37">
        <f>R288</f>
        <v>165192.5</v>
      </c>
      <c r="S289" s="37"/>
      <c r="T289" s="37"/>
      <c r="U289" s="37"/>
      <c r="V289" s="37"/>
      <c r="W289" s="37"/>
      <c r="X289" s="6"/>
    </row>
    <row r="290" spans="1:24" ht="12.75" customHeight="1">
      <c r="A290" s="34" t="s">
        <v>8</v>
      </c>
      <c r="B290" s="95">
        <f>F290+H290+J290+L290+N290+P290+R290+T290+V290</f>
        <v>0</v>
      </c>
      <c r="C290" s="95">
        <f t="shared" si="64"/>
        <v>0</v>
      </c>
      <c r="D290" s="37">
        <f t="shared" si="65"/>
        <v>0</v>
      </c>
      <c r="E290" s="37"/>
      <c r="F290" s="56">
        <v>0</v>
      </c>
      <c r="G290" s="56"/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56">
        <v>0</v>
      </c>
      <c r="N290" s="56">
        <v>0</v>
      </c>
      <c r="O290" s="56">
        <v>0</v>
      </c>
      <c r="P290" s="56">
        <v>0</v>
      </c>
      <c r="Q290" s="56">
        <v>0</v>
      </c>
      <c r="R290" s="56">
        <v>0</v>
      </c>
      <c r="S290" s="56">
        <v>0</v>
      </c>
      <c r="T290" s="63">
        <v>0</v>
      </c>
      <c r="U290" s="56">
        <v>0</v>
      </c>
      <c r="V290" s="56">
        <v>0</v>
      </c>
      <c r="W290" s="56">
        <v>0</v>
      </c>
      <c r="X290" s="12"/>
    </row>
    <row r="291" spans="1:24" ht="12.75" customHeight="1">
      <c r="A291" s="34" t="s">
        <v>14</v>
      </c>
      <c r="B291" s="95">
        <f>F291+H291+J291+L291+N291+P291+R291+T291+V291</f>
        <v>-4368220.304999992</v>
      </c>
      <c r="C291" s="95">
        <f>G291+I291+K291+M291+O291+Q291+S291+U291+W291</f>
        <v>-20370272</v>
      </c>
      <c r="D291" s="37">
        <f t="shared" si="65"/>
        <v>-4368220.304999992</v>
      </c>
      <c r="E291" s="37">
        <f t="shared" si="66"/>
        <v>-20370272</v>
      </c>
      <c r="F291" s="60">
        <f>F289</f>
        <v>-5482591.804999992</v>
      </c>
      <c r="G291" s="60">
        <f aca="true" t="shared" si="69" ref="G291:W291">G288+G290</f>
        <v>-21182918</v>
      </c>
      <c r="H291" s="60">
        <f>H288+H290</f>
        <v>1006139</v>
      </c>
      <c r="I291" s="60">
        <f t="shared" si="69"/>
        <v>48440</v>
      </c>
      <c r="J291" s="60">
        <f>J288+J290</f>
        <v>-267193</v>
      </c>
      <c r="K291" s="60">
        <f t="shared" si="69"/>
        <v>307883</v>
      </c>
      <c r="L291" s="60">
        <f>L288+L290</f>
        <v>210233</v>
      </c>
      <c r="M291" s="60">
        <f t="shared" si="69"/>
        <v>186518</v>
      </c>
      <c r="N291" s="60">
        <f t="shared" si="69"/>
        <v>0</v>
      </c>
      <c r="O291" s="60">
        <f t="shared" si="69"/>
        <v>20301</v>
      </c>
      <c r="P291" s="60">
        <f t="shared" si="69"/>
        <v>0</v>
      </c>
      <c r="Q291" s="60">
        <f t="shared" si="69"/>
        <v>0</v>
      </c>
      <c r="R291" s="60">
        <f t="shared" si="69"/>
        <v>165192.5</v>
      </c>
      <c r="S291" s="60">
        <f t="shared" si="69"/>
        <v>249504</v>
      </c>
      <c r="T291" s="60">
        <f>T290</f>
        <v>0</v>
      </c>
      <c r="U291" s="60">
        <f t="shared" si="69"/>
        <v>0</v>
      </c>
      <c r="V291" s="60">
        <f t="shared" si="69"/>
        <v>0</v>
      </c>
      <c r="W291" s="60">
        <f t="shared" si="69"/>
        <v>0</v>
      </c>
      <c r="X291" s="6"/>
    </row>
    <row r="292" spans="1:23" ht="12.75" customHeight="1">
      <c r="A292" s="34" t="s">
        <v>15</v>
      </c>
      <c r="B292" s="94">
        <f>B291*15%</f>
        <v>-655233.0457499988</v>
      </c>
      <c r="C292" s="95">
        <f t="shared" si="64"/>
        <v>0</v>
      </c>
      <c r="D292" s="37">
        <v>0</v>
      </c>
      <c r="E292" s="37"/>
      <c r="F292" s="37">
        <f>IF(F291&lt;0,0,ROUND(F291*15%,0))</f>
        <v>0</v>
      </c>
      <c r="G292" s="37"/>
      <c r="H292" s="37">
        <f>IF(H291&lt;0,0,ROUND(H291*15%,0))</f>
        <v>150921</v>
      </c>
      <c r="I292" s="37"/>
      <c r="J292" s="37">
        <f>IF(J291&lt;0,0,ROUND(J291*15%,0))</f>
        <v>0</v>
      </c>
      <c r="K292" s="37"/>
      <c r="L292" s="37">
        <f>IF(L291&lt;0,0,ROUND(L291*15%,0))</f>
        <v>31535</v>
      </c>
      <c r="M292" s="37"/>
      <c r="N292" s="37">
        <f>ROUND(N291*9%,0)</f>
        <v>0</v>
      </c>
      <c r="O292" s="37">
        <v>0</v>
      </c>
      <c r="P292" s="37">
        <f>ROUND(P291*9%,0)</f>
        <v>0</v>
      </c>
      <c r="Q292" s="37"/>
      <c r="R292" s="37">
        <f>IF(R291&lt;0,0,ROUND(R291*15%,0))</f>
        <v>24779</v>
      </c>
      <c r="S292" s="37"/>
      <c r="T292" s="37">
        <f>IF(T291&lt;0,0,ROUND(T291*12%,0))</f>
        <v>0</v>
      </c>
      <c r="U292" s="37"/>
      <c r="V292" s="37">
        <f>ROUND(V291*9%,0)</f>
        <v>0</v>
      </c>
      <c r="W292" s="37">
        <f>ROUND(W291*9%,0)</f>
        <v>0</v>
      </c>
    </row>
    <row r="293" spans="1:23" ht="12.75" customHeight="1">
      <c r="A293" s="34" t="s">
        <v>28</v>
      </c>
      <c r="B293" s="89">
        <f>IF((B289-B292)&lt;0,0,ROUND((B289-B292)*0%,0))</f>
        <v>0</v>
      </c>
      <c r="C293" s="95">
        <f t="shared" si="64"/>
        <v>0</v>
      </c>
      <c r="D293" s="37">
        <f t="shared" si="65"/>
        <v>0</v>
      </c>
      <c r="E293" s="37"/>
      <c r="F293" s="60">
        <v>0</v>
      </c>
      <c r="G293" s="60"/>
      <c r="H293" s="60">
        <f>ROUND((H288-H292)*0%,0)</f>
        <v>0</v>
      </c>
      <c r="I293" s="60"/>
      <c r="J293" s="60">
        <f>ROUND((J288-J292)*0%,0)</f>
        <v>0</v>
      </c>
      <c r="K293" s="60"/>
      <c r="L293" s="60">
        <f>ROUND((L288-L292)*0%,0)</f>
        <v>0</v>
      </c>
      <c r="M293" s="60"/>
      <c r="N293" s="60">
        <f>ROUND((N288-N292)*8%,0)</f>
        <v>0</v>
      </c>
      <c r="O293" s="60"/>
      <c r="P293" s="60">
        <f>ROUND((P288-P292)*8%,0)</f>
        <v>0</v>
      </c>
      <c r="Q293" s="60"/>
      <c r="R293" s="60">
        <f>ROUND((R288-R292)*0%,0)</f>
        <v>0</v>
      </c>
      <c r="S293" s="60"/>
      <c r="T293" s="60">
        <f>IF((T288-T292)&lt;0,0,ROUND((T288-T292)*8%,0))</f>
        <v>0</v>
      </c>
      <c r="U293" s="60"/>
      <c r="V293" s="60">
        <f>ROUND((V288-V292)*8%,0)</f>
        <v>0</v>
      </c>
      <c r="W293" s="60">
        <f>ROUND((W288-W292)*8%,0)</f>
        <v>0</v>
      </c>
    </row>
    <row r="294" spans="1:23" ht="12.75" customHeight="1" thickBot="1">
      <c r="A294" s="57" t="s">
        <v>9</v>
      </c>
      <c r="B294" s="90">
        <f>B288-B292-B293</f>
        <v>-3712987.2592499936</v>
      </c>
      <c r="C294" s="90">
        <f>G294+I294+K294+M294+O294+Q294+S294+U294+W294</f>
        <v>-20370272</v>
      </c>
      <c r="D294" s="47">
        <f>B294-P294</f>
        <v>-3712987.2592499936</v>
      </c>
      <c r="E294" s="47">
        <f t="shared" si="66"/>
        <v>-20370272</v>
      </c>
      <c r="F294" s="75">
        <f>F288-F292-F293</f>
        <v>-5482591.804999992</v>
      </c>
      <c r="G294" s="47">
        <f aca="true" t="shared" si="70" ref="G294:W294">G288-G292-G293</f>
        <v>-21182918</v>
      </c>
      <c r="H294" s="75">
        <f>H288-H292-H293</f>
        <v>855218</v>
      </c>
      <c r="I294" s="47">
        <f t="shared" si="70"/>
        <v>48440</v>
      </c>
      <c r="J294" s="75">
        <f>J288-J292-J293</f>
        <v>-267193</v>
      </c>
      <c r="K294" s="47">
        <f t="shared" si="70"/>
        <v>307883</v>
      </c>
      <c r="L294" s="75">
        <f>L288-L292-L293</f>
        <v>178698</v>
      </c>
      <c r="M294" s="47">
        <f t="shared" si="70"/>
        <v>186518</v>
      </c>
      <c r="N294" s="47">
        <f t="shared" si="70"/>
        <v>0</v>
      </c>
      <c r="O294" s="47">
        <f t="shared" si="70"/>
        <v>20301</v>
      </c>
      <c r="P294" s="47">
        <f t="shared" si="70"/>
        <v>0</v>
      </c>
      <c r="Q294" s="47">
        <f t="shared" si="70"/>
        <v>0</v>
      </c>
      <c r="R294" s="75">
        <f>R288-R292-R293</f>
        <v>140413.5</v>
      </c>
      <c r="S294" s="47">
        <f t="shared" si="70"/>
        <v>249504</v>
      </c>
      <c r="T294" s="47">
        <f>T288-T292-T293</f>
        <v>0</v>
      </c>
      <c r="U294" s="47">
        <f t="shared" si="70"/>
        <v>0</v>
      </c>
      <c r="V294" s="47">
        <f t="shared" si="70"/>
        <v>0</v>
      </c>
      <c r="W294" s="47">
        <f t="shared" si="70"/>
        <v>0</v>
      </c>
    </row>
    <row r="295" ht="12.75" customHeight="1">
      <c r="B295" s="10"/>
    </row>
    <row r="296" spans="2:8" ht="12.75">
      <c r="B296" s="10"/>
      <c r="D296" s="10"/>
      <c r="F296" s="10"/>
      <c r="H296" s="10"/>
    </row>
    <row r="297" spans="2:8" ht="12.75">
      <c r="B297" s="79"/>
      <c r="G297" s="10"/>
      <c r="H297" s="10"/>
    </row>
    <row r="298" spans="1:20" ht="15">
      <c r="A298" s="76" t="s">
        <v>295</v>
      </c>
      <c r="B298" s="80"/>
      <c r="C298" s="74"/>
      <c r="D298" s="74"/>
      <c r="E298" s="78" t="s">
        <v>300</v>
      </c>
      <c r="F298" s="74"/>
      <c r="G298" s="74"/>
      <c r="H298" s="74"/>
      <c r="M298" s="77" t="s">
        <v>284</v>
      </c>
      <c r="T298" s="77" t="s">
        <v>296</v>
      </c>
    </row>
    <row r="300" spans="2:17" ht="12.75">
      <c r="B300" s="96"/>
      <c r="C300" s="96"/>
      <c r="D300" s="96"/>
      <c r="E300" s="96"/>
      <c r="F300" s="96"/>
      <c r="M300" s="97"/>
      <c r="N300" s="97"/>
      <c r="O300" s="97"/>
      <c r="P300" s="97"/>
      <c r="Q300" s="97"/>
    </row>
    <row r="301" spans="1:20" ht="12.75">
      <c r="A301" s="4" t="s">
        <v>297</v>
      </c>
      <c r="M301" s="2" t="s">
        <v>298</v>
      </c>
      <c r="T301" s="2" t="s">
        <v>299</v>
      </c>
    </row>
  </sheetData>
  <sheetProtection/>
  <mergeCells count="19">
    <mergeCell ref="T5:U5"/>
    <mergeCell ref="F5:G5"/>
    <mergeCell ref="A2:W2"/>
    <mergeCell ref="V5:W5"/>
    <mergeCell ref="P5:Q5"/>
    <mergeCell ref="N5:O5"/>
    <mergeCell ref="L5:M5"/>
    <mergeCell ref="J5:K5"/>
    <mergeCell ref="H5:I5"/>
    <mergeCell ref="B300:F300"/>
    <mergeCell ref="M300:Q300"/>
    <mergeCell ref="A1:U1"/>
    <mergeCell ref="F4:W4"/>
    <mergeCell ref="A4:A6"/>
    <mergeCell ref="B5:B6"/>
    <mergeCell ref="C5:C6"/>
    <mergeCell ref="D5:E5"/>
    <mergeCell ref="B4:E4"/>
    <mergeCell ref="R5:S5"/>
  </mergeCells>
  <printOptions/>
  <pageMargins left="0.2362204724409449" right="0" top="0.5905511811023623" bottom="0.3937007874015748" header="0.1968503937007874" footer="0.1968503937007874"/>
  <pageSetup blackAndWhite="1" fitToHeight="6" fitToWidth="1" horizontalDpi="600" verticalDpi="600" orientation="landscape" paperSize="9" scale="51" r:id="rId1"/>
  <headerFooter alignWithMargins="0">
    <oddFooter>&amp;L&amp;5&amp;Z&amp;F</oddFooter>
  </headerFooter>
  <rowBreaks count="1" manualBreakCount="1">
    <brk id="6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JSPC "Uzbekcoal"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Faizrahmanov</dc:creator>
  <cp:keywords/>
  <dc:description/>
  <cp:lastModifiedBy>User</cp:lastModifiedBy>
  <cp:lastPrinted>2022-10-27T06:13:14Z</cp:lastPrinted>
  <dcterms:created xsi:type="dcterms:W3CDTF">2006-10-13T06:27:34Z</dcterms:created>
  <dcterms:modified xsi:type="dcterms:W3CDTF">2023-05-23T10:23:35Z</dcterms:modified>
  <cp:category/>
  <cp:version/>
  <cp:contentType/>
  <cp:contentStatus/>
</cp:coreProperties>
</file>